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WS\Megh Rainfall\"/>
    </mc:Choice>
  </mc:AlternateContent>
  <bookViews>
    <workbookView xWindow="0" yWindow="0" windowWidth="7650" windowHeight="9120"/>
  </bookViews>
  <sheets>
    <sheet name="Rainfall 2017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4" l="1"/>
  <c r="AD6" i="4"/>
  <c r="AD8" i="3" l="1"/>
  <c r="AD7" i="3"/>
  <c r="AC41" i="3"/>
  <c r="AA41" i="3"/>
  <c r="Y41" i="3"/>
  <c r="W41" i="3"/>
  <c r="U41" i="3"/>
  <c r="S41" i="3"/>
  <c r="Q41" i="3"/>
  <c r="O41" i="3"/>
  <c r="M41" i="3"/>
  <c r="K41" i="3"/>
  <c r="I41" i="3"/>
  <c r="G41" i="3"/>
  <c r="AB39" i="3"/>
  <c r="Z39" i="3"/>
  <c r="X39" i="3"/>
  <c r="V39" i="3"/>
  <c r="T39" i="3"/>
  <c r="R39" i="3"/>
  <c r="P39" i="3"/>
  <c r="N39" i="3"/>
  <c r="L39" i="3"/>
  <c r="J39" i="3"/>
  <c r="H39" i="3"/>
  <c r="F39" i="3"/>
  <c r="AD38" i="3"/>
  <c r="AD36" i="3"/>
  <c r="AD34" i="3"/>
  <c r="AD31" i="3"/>
  <c r="AD29" i="3"/>
  <c r="AD26" i="3"/>
  <c r="AD22" i="3"/>
  <c r="AD18" i="3"/>
  <c r="AD16" i="3"/>
  <c r="AD13" i="3"/>
  <c r="AD12" i="3"/>
  <c r="AD11" i="3"/>
  <c r="AD10" i="3"/>
  <c r="R40" i="3" l="1"/>
  <c r="R44" i="3"/>
  <c r="R45" i="3" s="1"/>
  <c r="R46" i="3" s="1"/>
  <c r="P40" i="3"/>
  <c r="P44" i="3"/>
  <c r="X40" i="3"/>
  <c r="X44" i="3"/>
  <c r="X45" i="3" s="1"/>
  <c r="X46" i="3" s="1"/>
  <c r="L40" i="3"/>
  <c r="L44" i="3"/>
  <c r="L45" i="3" s="1"/>
  <c r="L46" i="3" s="1"/>
  <c r="AB40" i="3"/>
  <c r="AB44" i="3"/>
  <c r="AB45" i="3" s="1"/>
  <c r="AB46" i="3" s="1"/>
  <c r="J40" i="3"/>
  <c r="J44" i="3"/>
  <c r="J45" i="3" s="1"/>
  <c r="J46" i="3" s="1"/>
  <c r="Z40" i="3"/>
  <c r="Z44" i="3"/>
  <c r="Z45" i="3" s="1"/>
  <c r="Z46" i="3" s="1"/>
  <c r="N40" i="3"/>
  <c r="N44" i="3"/>
  <c r="N45" i="3" s="1"/>
  <c r="N46" i="3" s="1"/>
  <c r="V40" i="3"/>
  <c r="V45" i="3"/>
  <c r="V46" i="3" s="1"/>
  <c r="AD41" i="3"/>
  <c r="T40" i="3"/>
  <c r="T44" i="3"/>
  <c r="T45" i="3" s="1"/>
  <c r="T46" i="3" s="1"/>
  <c r="H40" i="3"/>
  <c r="H44" i="3"/>
  <c r="H45" i="3" s="1"/>
  <c r="H46" i="3" s="1"/>
  <c r="AD39" i="3"/>
  <c r="F40" i="3"/>
  <c r="F44" i="3"/>
  <c r="F45" i="3" s="1"/>
  <c r="F46" i="3" s="1"/>
  <c r="AD40" i="3" l="1"/>
  <c r="P45" i="3"/>
  <c r="P46" i="3" s="1"/>
  <c r="AD44" i="3"/>
  <c r="AD45" i="3" s="1"/>
  <c r="AD46" i="3" s="1"/>
</calcChain>
</file>

<file path=xl/sharedStrings.xml><?xml version="1.0" encoding="utf-8"?>
<sst xmlns="http://schemas.openxmlformats.org/spreadsheetml/2006/main" count="183" uniqueCount="83">
  <si>
    <t>SL.</t>
  </si>
  <si>
    <r>
      <t xml:space="preserve">                      </t>
    </r>
    <r>
      <rPr>
        <b/>
        <sz val="8"/>
        <color theme="1"/>
        <rFont val="Calibri Light"/>
        <family val="1"/>
        <scheme val="major"/>
      </rPr>
      <t>AWS STATIONS</t>
    </r>
  </si>
  <si>
    <t xml:space="preserve">    JAN</t>
  </si>
  <si>
    <t>R.D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</si>
  <si>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</si>
  <si>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</si>
  <si>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</si>
  <si>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</si>
  <si>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</si>
  <si>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</si>
  <si>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</si>
  <si>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</si>
  <si>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</si>
  <si>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 xml:space="preserve">NOV </t>
  </si>
  <si>
    <t>DEC</t>
  </si>
  <si>
    <t xml:space="preserve"> ANNUAL</t>
  </si>
  <si>
    <t>NO</t>
  </si>
  <si>
    <t>(MM)</t>
  </si>
  <si>
    <t>RAINFALL</t>
  </si>
  <si>
    <r>
      <t xml:space="preserve">           </t>
    </r>
    <r>
      <rPr>
        <b/>
        <i/>
        <u/>
        <sz val="8"/>
        <color theme="1"/>
        <rFont val="Times New Roman"/>
        <family val="1"/>
      </rPr>
      <t>EAST KHASI HILLS</t>
    </r>
  </si>
  <si>
    <r>
      <t xml:space="preserve">         </t>
    </r>
    <r>
      <rPr>
        <b/>
        <i/>
        <u/>
        <sz val="8"/>
        <color theme="1"/>
        <rFont val="Times New Roman"/>
        <family val="1"/>
      </rPr>
      <t>WEST KHASI HILLS</t>
    </r>
  </si>
  <si>
    <r>
      <t xml:space="preserve">    </t>
    </r>
    <r>
      <rPr>
        <b/>
        <i/>
        <u/>
        <sz val="8"/>
        <color theme="1"/>
        <rFont val="Times New Roman"/>
        <family val="1"/>
      </rPr>
      <t>SOUTH WEST KHASI HILLS</t>
    </r>
  </si>
  <si>
    <t>D.A.O MAWKYRWAT</t>
  </si>
  <si>
    <r>
      <t xml:space="preserve">         </t>
    </r>
    <r>
      <rPr>
        <b/>
        <i/>
        <u/>
        <sz val="8"/>
        <color theme="1"/>
        <rFont val="Times New Roman"/>
        <family val="1"/>
      </rPr>
      <t>EAST JAINTIA HILLS</t>
    </r>
  </si>
  <si>
    <t>D.A.O KHLIEHRIAT</t>
  </si>
  <si>
    <r>
      <t xml:space="preserve">         </t>
    </r>
    <r>
      <rPr>
        <b/>
        <i/>
        <u/>
        <sz val="8"/>
        <color theme="1"/>
        <rFont val="Times New Roman"/>
        <family val="1"/>
      </rPr>
      <t>WEST JAINTIA HILLS</t>
    </r>
  </si>
  <si>
    <t>STATION &amp; LABORATORIES JOWAI</t>
  </si>
  <si>
    <r>
      <t xml:space="preserve">          </t>
    </r>
    <r>
      <rPr>
        <b/>
        <i/>
        <u/>
        <sz val="8"/>
        <color theme="1"/>
        <rFont val="Times New Roman"/>
        <family val="1"/>
      </rPr>
      <t>RI-BHOI DISTRICT</t>
    </r>
  </si>
  <si>
    <r>
      <t xml:space="preserve">           </t>
    </r>
    <r>
      <rPr>
        <b/>
        <i/>
        <u/>
        <sz val="8"/>
        <color theme="1"/>
        <rFont val="Times New Roman"/>
        <family val="1"/>
      </rPr>
      <t xml:space="preserve"> EAST GARO HILLS </t>
    </r>
  </si>
  <si>
    <t>D.A.O WILLIAMNAGAR</t>
  </si>
  <si>
    <r>
      <t xml:space="preserve">           </t>
    </r>
    <r>
      <rPr>
        <b/>
        <i/>
        <u/>
        <sz val="8"/>
        <color theme="1"/>
        <rFont val="Times New Roman"/>
        <family val="1"/>
      </rPr>
      <t xml:space="preserve">WEST GARO HILLS </t>
    </r>
  </si>
  <si>
    <r>
      <t xml:space="preserve">    </t>
    </r>
    <r>
      <rPr>
        <b/>
        <i/>
        <u/>
        <sz val="8"/>
        <color theme="1"/>
        <rFont val="Times New Roman"/>
        <family val="1"/>
      </rPr>
      <t>SOUTH WEST GARO HILLS</t>
    </r>
  </si>
  <si>
    <r>
      <rPr>
        <sz val="8"/>
        <color theme="1"/>
        <rFont val="Calibri Light"/>
        <family val="1"/>
        <scheme val="major"/>
      </rPr>
      <t>D.A.O AMPATI</t>
    </r>
    <r>
      <rPr>
        <sz val="7"/>
        <color theme="1"/>
        <rFont val="Calibri"/>
        <family val="2"/>
        <scheme val="minor"/>
      </rPr>
      <t xml:space="preserve"> </t>
    </r>
  </si>
  <si>
    <r>
      <t xml:space="preserve">         </t>
    </r>
    <r>
      <rPr>
        <b/>
        <i/>
        <u/>
        <sz val="8"/>
        <color theme="1"/>
        <rFont val="Times New Roman"/>
        <family val="1"/>
      </rPr>
      <t>SOUTH GARO HILLS</t>
    </r>
  </si>
  <si>
    <t>D.A.O BAGHMARA</t>
  </si>
  <si>
    <r>
      <t xml:space="preserve">          </t>
    </r>
    <r>
      <rPr>
        <b/>
        <i/>
        <u/>
        <sz val="8"/>
        <color theme="1"/>
        <rFont val="Times New Roman"/>
        <family val="1"/>
      </rPr>
      <t>NORTH GARO HILLS</t>
    </r>
  </si>
  <si>
    <t>D.A.O RESUBELPARA</t>
  </si>
  <si>
    <t>TOTAL MONTHLY R.FALL IN MM</t>
  </si>
  <si>
    <t>MONTHLY AVG. RAINFALL</t>
  </si>
  <si>
    <t>NO. OF RAINY DAYS</t>
  </si>
  <si>
    <t>AWS not</t>
  </si>
  <si>
    <t>working</t>
  </si>
  <si>
    <t>a.GOVT. FRUIT GARDEN,SHILLONG</t>
  </si>
  <si>
    <t>b.S.D.A.O SOHRA</t>
  </si>
  <si>
    <t>c.B.D.O MAWSYNRAM</t>
  </si>
  <si>
    <t>Nil</t>
  </si>
  <si>
    <t>d.IATC UPPER SHILONG</t>
  </si>
  <si>
    <t>a.S.D.A.O MAIRANG</t>
  </si>
  <si>
    <t>b.D.A.O NONGSTOIN</t>
  </si>
  <si>
    <t xml:space="preserve">a.R.O DISTRICT &amp; LOCAL RESEARCH </t>
  </si>
  <si>
    <t>b.S.D.A.O AMLAREM</t>
  </si>
  <si>
    <t>a.D.A.O NONGPOH</t>
  </si>
  <si>
    <t>b.B.D.O JIRANG</t>
  </si>
  <si>
    <t>a.D.A.O TURA</t>
  </si>
  <si>
    <t>b.S.D.A.O DADENGGRE</t>
  </si>
  <si>
    <t xml:space="preserve">                     Statemean</t>
  </si>
  <si>
    <r>
      <t xml:space="preserve">                                                                                                                                            </t>
    </r>
    <r>
      <rPr>
        <b/>
        <sz val="9"/>
        <color theme="1"/>
        <rFont val="Times New Roman"/>
        <family val="1"/>
      </rPr>
      <t xml:space="preserve">                              </t>
    </r>
    <r>
      <rPr>
        <b/>
        <sz val="9"/>
        <color theme="1"/>
        <rFont val="Calibri Light"/>
        <family val="1"/>
        <scheme val="major"/>
      </rPr>
      <t xml:space="preserve"> GOVERNMENT OF MEGHALAYA</t>
    </r>
  </si>
  <si>
    <r>
      <t xml:space="preserve">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 Light"/>
        <family val="1"/>
        <scheme val="major"/>
      </rPr>
      <t>DIRECTORATE OF AGRICULTURE</t>
    </r>
  </si>
  <si>
    <r>
      <t xml:space="preserve">                                                                                                                                                     </t>
    </r>
    <r>
      <rPr>
        <b/>
        <sz val="9"/>
        <color theme="1"/>
        <rFont val="Calibri Light"/>
        <family val="1"/>
        <scheme val="major"/>
      </rPr>
      <t xml:space="preserve"> STATION WISE ACTUAL MONTHLY RAINFALL IN MM DURING 2017</t>
    </r>
  </si>
  <si>
    <t>Deficit/Surplus</t>
  </si>
  <si>
    <t>Percentage of deficit/surplus</t>
  </si>
  <si>
    <t>%</t>
  </si>
  <si>
    <t>Normal rainfall/month in mm</t>
  </si>
  <si>
    <t>a</t>
  </si>
  <si>
    <t>Normal rainfall/rainy day in mm</t>
  </si>
  <si>
    <t>b</t>
  </si>
  <si>
    <t>ACTUAL RAINFALL RECEIVED FROM JANUARY TO DECEMBER 2017     = 40667.84 MM</t>
  </si>
  <si>
    <t>AVERAGE RAINFALL RECEIVED FROM JANUARY TO DECEMBER 2017 = 21.86 MM</t>
  </si>
  <si>
    <t xml:space="preserve">         WEST KHASI HILLS</t>
  </si>
  <si>
    <t xml:space="preserve">    SOUTH WEST KHASI HILLS</t>
  </si>
  <si>
    <t xml:space="preserve">         WEST JAINTIA HILLS</t>
  </si>
  <si>
    <t xml:space="preserve">          RI-BHOI DISTRICT</t>
  </si>
  <si>
    <t xml:space="preserve">           WEST GARO HILLS </t>
  </si>
  <si>
    <t xml:space="preserve">    SOUTH WEST GARO HILLS</t>
  </si>
  <si>
    <t xml:space="preserve">         SOUTH GARO HILLS</t>
  </si>
  <si>
    <t xml:space="preserve">          NORTH GARO HILLS</t>
  </si>
  <si>
    <t>a. Normal Rainfall in MM</t>
  </si>
  <si>
    <t>b:Average number of rainydays (i.e days with rainfall of 2.5 mm or more)</t>
  </si>
  <si>
    <r>
      <t xml:space="preserve">                      </t>
    </r>
    <r>
      <rPr>
        <b/>
        <sz val="11"/>
        <color theme="1"/>
        <rFont val="Calibri Light"/>
        <family val="1"/>
        <scheme val="major"/>
      </rPr>
      <t>AWS STATIONS</t>
    </r>
  </si>
  <si>
    <r>
      <t xml:space="preserve">           </t>
    </r>
    <r>
      <rPr>
        <b/>
        <i/>
        <sz val="11"/>
        <color theme="1"/>
        <rFont val="Times New Roman"/>
        <family val="1"/>
      </rPr>
      <t>EAST KHASI HILLS</t>
    </r>
  </si>
  <si>
    <r>
      <t xml:space="preserve">         </t>
    </r>
    <r>
      <rPr>
        <b/>
        <i/>
        <sz val="11"/>
        <color theme="1"/>
        <rFont val="Times New Roman"/>
        <family val="1"/>
      </rPr>
      <t>EAST JAINTIA HILLS</t>
    </r>
  </si>
  <si>
    <r>
      <t xml:space="preserve">           </t>
    </r>
    <r>
      <rPr>
        <b/>
        <i/>
        <sz val="11"/>
        <color theme="1"/>
        <rFont val="Times New Roman"/>
        <family val="1"/>
      </rPr>
      <t xml:space="preserve"> EAST GARO HILLS </t>
    </r>
  </si>
  <si>
    <t>MEAN RAINFALL (mm) AND NUMBER OF RAINY DAYS MEGHALAYA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</si>
</sst>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Calibri Light"/>
      <family val="1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Calibri Light"/>
      <family val="1"/>
      <scheme val="major"/>
    </font>
    <font>
      <b/>
      <sz val="9"/>
      <color theme="1"/>
      <name val="Browallia New"/>
      <family val="2"/>
    </font>
    <font>
      <sz val="7"/>
      <color theme="1"/>
      <name val="Calibri Light"/>
      <family val="1"/>
      <scheme val="major"/>
    </font>
    <font>
      <b/>
      <i/>
      <u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 Light"/>
      <family val="1"/>
      <scheme val="major"/>
    </font>
    <font>
      <sz val="7"/>
      <color theme="1"/>
      <name val="Times New Roman"/>
      <family val="1"/>
    </font>
    <font>
      <b/>
      <sz val="8"/>
      <color theme="1"/>
      <name val="Arial Narrow"/>
      <family val="2"/>
    </font>
    <font>
      <sz val="7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8"/>
      <color rgb="FFFF0000"/>
      <name val="Calibri Light"/>
      <family val="1"/>
      <scheme val="major"/>
    </font>
    <font>
      <sz val="11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FF0000"/>
      <name val="Calibri Light"/>
      <family val="1"/>
      <scheme val="major"/>
    </font>
    <font>
      <b/>
      <sz val="8"/>
      <color theme="1"/>
      <name val="Cambria"/>
      <family val="1"/>
    </font>
    <font>
      <sz val="8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1"/>
      <color theme="1"/>
      <name val="Browallia New"/>
      <family val="2"/>
    </font>
    <font>
      <b/>
      <sz val="11"/>
      <color theme="1"/>
      <name val="Cambria"/>
      <family val="1"/>
    </font>
    <font>
      <sz val="11"/>
      <color rgb="FFFF0000"/>
      <name val="Calibri Light"/>
      <family val="1"/>
      <scheme val="maj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FF0000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" fillId="0" borderId="2" xfId="0" applyFont="1" applyBorder="1"/>
    <xf numFmtId="0" fontId="2" fillId="0" borderId="12" xfId="0" applyFont="1" applyBorder="1"/>
    <xf numFmtId="0" fontId="10" fillId="0" borderId="3" xfId="0" applyFont="1" applyBorder="1"/>
    <xf numFmtId="0" fontId="3" fillId="0" borderId="1" xfId="0" applyFont="1" applyBorder="1"/>
    <xf numFmtId="0" fontId="11" fillId="0" borderId="14" xfId="0" applyFont="1" applyBorder="1"/>
    <xf numFmtId="0" fontId="12" fillId="0" borderId="0" xfId="0" applyFont="1" applyBorder="1"/>
    <xf numFmtId="0" fontId="12" fillId="0" borderId="15" xfId="0" applyFont="1" applyBorder="1"/>
    <xf numFmtId="0" fontId="11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 applyBorder="1"/>
    <xf numFmtId="0" fontId="14" fillId="0" borderId="15" xfId="0" applyFont="1" applyBorder="1"/>
    <xf numFmtId="0" fontId="11" fillId="0" borderId="5" xfId="0" applyFont="1" applyFill="1" applyBorder="1"/>
    <xf numFmtId="0" fontId="14" fillId="0" borderId="6" xfId="0" applyFont="1" applyBorder="1"/>
    <xf numFmtId="0" fontId="14" fillId="0" borderId="7" xfId="0" applyFont="1" applyBorder="1"/>
    <xf numFmtId="0" fontId="11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0" borderId="2" xfId="0" applyFont="1" applyFill="1" applyBorder="1"/>
    <xf numFmtId="0" fontId="16" fillId="0" borderId="12" xfId="0" applyFont="1" applyBorder="1"/>
    <xf numFmtId="0" fontId="3" fillId="0" borderId="3" xfId="0" applyFont="1" applyBorder="1"/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0" fontId="11" fillId="0" borderId="14" xfId="0" applyFont="1" applyFill="1" applyBorder="1"/>
    <xf numFmtId="0" fontId="15" fillId="0" borderId="0" xfId="0" applyFont="1"/>
    <xf numFmtId="0" fontId="10" fillId="0" borderId="0" xfId="0" applyFont="1"/>
    <xf numFmtId="0" fontId="11" fillId="0" borderId="4" xfId="0" applyFont="1" applyBorder="1"/>
    <xf numFmtId="0" fontId="14" fillId="0" borderId="5" xfId="0" applyFont="1" applyBorder="1"/>
    <xf numFmtId="0" fontId="0" fillId="0" borderId="7" xfId="0" applyBorder="1"/>
    <xf numFmtId="0" fontId="10" fillId="0" borderId="0" xfId="0" applyFont="1" applyFill="1" applyBorder="1"/>
    <xf numFmtId="0" fontId="3" fillId="0" borderId="0" xfId="0" applyFont="1"/>
    <xf numFmtId="0" fontId="3" fillId="0" borderId="12" xfId="0" applyFont="1" applyBorder="1"/>
    <xf numFmtId="0" fontId="10" fillId="0" borderId="2" xfId="0" applyFont="1" applyBorder="1"/>
    <xf numFmtId="0" fontId="10" fillId="0" borderId="12" xfId="0" applyFont="1" applyBorder="1"/>
    <xf numFmtId="0" fontId="0" fillId="0" borderId="3" xfId="0" applyBorder="1"/>
    <xf numFmtId="0" fontId="11" fillId="0" borderId="5" xfId="0" applyFont="1" applyBorder="1"/>
    <xf numFmtId="0" fontId="0" fillId="0" borderId="6" xfId="0" applyBorder="1"/>
    <xf numFmtId="0" fontId="0" fillId="0" borderId="12" xfId="0" applyBorder="1"/>
    <xf numFmtId="0" fontId="0" fillId="0" borderId="0" xfId="0" applyBorder="1"/>
    <xf numFmtId="0" fontId="0" fillId="0" borderId="15" xfId="0" applyBorder="1"/>
    <xf numFmtId="0" fontId="15" fillId="0" borderId="2" xfId="0" applyFont="1" applyBorder="1"/>
    <xf numFmtId="0" fontId="14" fillId="0" borderId="1" xfId="0" applyFont="1" applyBorder="1" applyAlignment="1">
      <alignment horizontal="center"/>
    </xf>
    <xf numFmtId="0" fontId="6" fillId="0" borderId="3" xfId="0" applyFont="1" applyFill="1" applyBorder="1"/>
    <xf numFmtId="0" fontId="1" fillId="0" borderId="1" xfId="0" applyFont="1" applyBorder="1"/>
    <xf numFmtId="0" fontId="13" fillId="0" borderId="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15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3" xfId="0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Border="1"/>
    <xf numFmtId="0" fontId="6" fillId="0" borderId="13" xfId="0" applyFont="1" applyBorder="1" applyAlignment="1">
      <alignment horizontal="center"/>
    </xf>
    <xf numFmtId="0" fontId="6" fillId="0" borderId="2" xfId="0" applyFont="1" applyFill="1" applyBorder="1"/>
    <xf numFmtId="0" fontId="6" fillId="0" borderId="5" xfId="0" applyFont="1" applyFill="1" applyBorder="1"/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1" xfId="0" applyFont="1" applyBorder="1"/>
    <xf numFmtId="0" fontId="6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10" fillId="0" borderId="15" xfId="0" applyFont="1" applyBorder="1"/>
    <xf numFmtId="0" fontId="0" fillId="0" borderId="1" xfId="0" applyBorder="1"/>
    <xf numFmtId="0" fontId="0" fillId="0" borderId="5" xfId="0" applyBorder="1"/>
    <xf numFmtId="0" fontId="17" fillId="0" borderId="7" xfId="0" applyFont="1" applyBorder="1"/>
    <xf numFmtId="0" fontId="20" fillId="0" borderId="1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0" borderId="0" xfId="0" applyFont="1"/>
    <xf numFmtId="0" fontId="6" fillId="0" borderId="8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2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/>
    </xf>
    <xf numFmtId="0" fontId="0" fillId="0" borderId="4" xfId="0" applyBorder="1"/>
    <xf numFmtId="0" fontId="1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13" fillId="0" borderId="9" xfId="0" applyFont="1" applyBorder="1"/>
    <xf numFmtId="0" fontId="25" fillId="0" borderId="13" xfId="0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/>
    <xf numFmtId="0" fontId="0" fillId="0" borderId="12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26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7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top"/>
    </xf>
    <xf numFmtId="0" fontId="26" fillId="0" borderId="4" xfId="0" applyFont="1" applyBorder="1"/>
    <xf numFmtId="0" fontId="27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2" xfId="0" applyFont="1" applyBorder="1" applyAlignment="1"/>
    <xf numFmtId="0" fontId="31" fillId="0" borderId="12" xfId="0" applyFont="1" applyBorder="1" applyAlignment="1"/>
    <xf numFmtId="0" fontId="33" fillId="0" borderId="3" xfId="0" applyFont="1" applyBorder="1" applyAlignment="1"/>
    <xf numFmtId="0" fontId="33" fillId="0" borderId="3" xfId="0" applyFont="1" applyBorder="1"/>
    <xf numFmtId="0" fontId="0" fillId="0" borderId="1" xfId="0" applyFont="1" applyBorder="1"/>
    <xf numFmtId="0" fontId="32" fillId="0" borderId="2" xfId="0" applyFont="1" applyFill="1" applyBorder="1" applyAlignment="1"/>
    <xf numFmtId="0" fontId="35" fillId="0" borderId="12" xfId="0" applyFont="1" applyBorder="1" applyAlignment="1"/>
    <xf numFmtId="0" fontId="32" fillId="0" borderId="2" xfId="0" applyFont="1" applyBorder="1" applyAlignment="1"/>
    <xf numFmtId="0" fontId="33" fillId="0" borderId="12" xfId="0" applyFont="1" applyBorder="1" applyAlignment="1"/>
    <xf numFmtId="0" fontId="33" fillId="0" borderId="9" xfId="0" applyFont="1" applyFill="1" applyBorder="1" applyAlignment="1"/>
    <xf numFmtId="0" fontId="27" fillId="0" borderId="2" xfId="0" applyFont="1" applyBorder="1" applyAlignment="1">
      <alignment horizontal="center"/>
    </xf>
    <xf numFmtId="0" fontId="33" fillId="0" borderId="2" xfId="0" applyFont="1" applyBorder="1" applyAlignment="1"/>
    <xf numFmtId="0" fontId="27" fillId="0" borderId="8" xfId="0" applyFont="1" applyBorder="1" applyAlignment="1">
      <alignment horizontal="center"/>
    </xf>
    <xf numFmtId="0" fontId="32" fillId="0" borderId="9" xfId="0" applyFont="1" applyFill="1" applyBorder="1" applyAlignment="1"/>
    <xf numFmtId="0" fontId="0" fillId="0" borderId="11" xfId="0" applyFont="1" applyBorder="1"/>
    <xf numFmtId="0" fontId="26" fillId="0" borderId="8" xfId="0" applyFont="1" applyBorder="1"/>
    <xf numFmtId="0" fontId="34" fillId="0" borderId="1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6" fillId="0" borderId="0" xfId="0" applyFont="1" applyFill="1" applyBorder="1" applyAlignment="1"/>
    <xf numFmtId="0" fontId="37" fillId="0" borderId="0" xfId="0" applyFont="1"/>
    <xf numFmtId="164" fontId="38" fillId="0" borderId="1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9" fillId="0" borderId="0" xfId="0" applyFont="1"/>
    <xf numFmtId="0" fontId="13" fillId="0" borderId="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7" fillId="0" borderId="9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29" fillId="0" borderId="9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17" zoomScale="120" zoomScaleNormal="120" workbookViewId="0">
      <selection activeCell="F44" sqref="F44:AB44"/>
    </sheetView>
  </sheetViews>
  <sheetFormatPr defaultRowHeight="15" x14ac:dyDescent="0.25"/>
  <cols>
    <col min="1" max="1" width="2.85546875" customWidth="1"/>
    <col min="4" max="4" width="10.140625" customWidth="1"/>
    <col min="5" max="5" width="2.5703125" customWidth="1"/>
    <col min="6" max="6" width="6.28515625" customWidth="1"/>
    <col min="7" max="7" width="2.85546875" customWidth="1"/>
    <col min="8" max="8" width="6.7109375" customWidth="1"/>
    <col min="9" max="9" width="2.7109375" customWidth="1"/>
    <col min="10" max="10" width="6.85546875" customWidth="1"/>
    <col min="11" max="11" width="3" customWidth="1"/>
    <col min="12" max="12" width="6.85546875" customWidth="1"/>
    <col min="13" max="13" width="3" customWidth="1"/>
    <col min="14" max="14" width="7.140625" customWidth="1"/>
    <col min="15" max="15" width="3.140625" customWidth="1"/>
    <col min="16" max="16" width="7.7109375" customWidth="1"/>
    <col min="17" max="17" width="3.28515625" customWidth="1"/>
    <col min="18" max="18" width="7.7109375" customWidth="1"/>
    <col min="19" max="19" width="3.140625" customWidth="1"/>
    <col min="20" max="20" width="7.85546875" customWidth="1"/>
    <col min="21" max="21" width="3.140625" customWidth="1"/>
    <col min="22" max="22" width="7" customWidth="1"/>
    <col min="23" max="23" width="3.28515625" customWidth="1"/>
    <col min="24" max="24" width="6.7109375" customWidth="1"/>
    <col min="25" max="25" width="2.85546875" customWidth="1"/>
    <col min="26" max="26" width="6.42578125" customWidth="1"/>
    <col min="27" max="27" width="3" customWidth="1"/>
    <col min="28" max="28" width="6.7109375" customWidth="1"/>
    <col min="29" max="29" width="3.42578125" customWidth="1"/>
    <col min="30" max="30" width="9" customWidth="1"/>
  </cols>
  <sheetData>
    <row r="1" spans="1:30" s="89" customFormat="1" ht="10.9" customHeight="1" x14ac:dyDescent="0.2">
      <c r="A1" s="89" t="s">
        <v>56</v>
      </c>
      <c r="P1" s="90"/>
      <c r="Q1" s="90"/>
      <c r="R1" s="90"/>
      <c r="S1" s="90"/>
      <c r="T1" s="90"/>
      <c r="U1" s="90"/>
      <c r="V1" s="90"/>
      <c r="W1" s="90"/>
    </row>
    <row r="2" spans="1:30" s="89" customFormat="1" ht="10.15" customHeight="1" x14ac:dyDescent="0.2">
      <c r="A2" s="89" t="s">
        <v>57</v>
      </c>
      <c r="P2" s="90"/>
      <c r="Q2" s="90"/>
      <c r="R2" s="90"/>
      <c r="S2" s="90"/>
      <c r="T2" s="90"/>
      <c r="U2" s="90"/>
      <c r="V2" s="90"/>
      <c r="W2" s="90"/>
    </row>
    <row r="3" spans="1:30" s="89" customFormat="1" ht="9.6" customHeight="1" x14ac:dyDescent="0.2">
      <c r="A3" s="89" t="s">
        <v>58</v>
      </c>
    </row>
    <row r="4" spans="1:30" ht="11.45" customHeight="1" x14ac:dyDescent="0.25">
      <c r="A4" s="1" t="s">
        <v>0</v>
      </c>
      <c r="B4" s="2" t="s">
        <v>1</v>
      </c>
      <c r="C4" s="3"/>
      <c r="D4" s="4"/>
      <c r="E4" s="4"/>
      <c r="F4" s="5" t="s">
        <v>2</v>
      </c>
      <c r="G4" s="5" t="s">
        <v>3</v>
      </c>
      <c r="H4" s="5" t="s">
        <v>4</v>
      </c>
      <c r="I4" s="5" t="s">
        <v>3</v>
      </c>
      <c r="J4" s="5" t="s">
        <v>5</v>
      </c>
      <c r="K4" s="5" t="s">
        <v>3</v>
      </c>
      <c r="L4" s="5" t="s">
        <v>6</v>
      </c>
      <c r="M4" s="5" t="s">
        <v>3</v>
      </c>
      <c r="N4" s="5" t="s">
        <v>7</v>
      </c>
      <c r="O4" s="5" t="s">
        <v>3</v>
      </c>
      <c r="P4" s="5" t="s">
        <v>8</v>
      </c>
      <c r="Q4" s="5" t="s">
        <v>3</v>
      </c>
      <c r="R4" s="5" t="s">
        <v>9</v>
      </c>
      <c r="S4" s="5" t="s">
        <v>3</v>
      </c>
      <c r="T4" s="5" t="s">
        <v>10</v>
      </c>
      <c r="U4" s="5" t="s">
        <v>3</v>
      </c>
      <c r="V4" s="5" t="s">
        <v>11</v>
      </c>
      <c r="W4" s="5" t="s">
        <v>3</v>
      </c>
      <c r="X4" s="5" t="s">
        <v>12</v>
      </c>
      <c r="Y4" s="5" t="s">
        <v>3</v>
      </c>
      <c r="Z4" s="5" t="s">
        <v>13</v>
      </c>
      <c r="AA4" s="5" t="s">
        <v>3</v>
      </c>
      <c r="AB4" s="5" t="s">
        <v>14</v>
      </c>
      <c r="AC4" s="5" t="s">
        <v>3</v>
      </c>
      <c r="AD4" s="6" t="s">
        <v>15</v>
      </c>
    </row>
    <row r="5" spans="1:30" ht="9.6" customHeight="1" x14ac:dyDescent="0.3">
      <c r="A5" s="7" t="s">
        <v>16</v>
      </c>
      <c r="B5" s="8"/>
      <c r="C5" s="9"/>
      <c r="D5" s="10"/>
      <c r="E5" s="10"/>
      <c r="F5" s="11" t="s">
        <v>17</v>
      </c>
      <c r="G5" s="11"/>
      <c r="H5" s="11" t="s">
        <v>17</v>
      </c>
      <c r="I5" s="11"/>
      <c r="J5" s="11" t="s">
        <v>17</v>
      </c>
      <c r="K5" s="11"/>
      <c r="L5" s="11" t="s">
        <v>17</v>
      </c>
      <c r="M5" s="11"/>
      <c r="N5" s="11" t="s">
        <v>17</v>
      </c>
      <c r="O5" s="11"/>
      <c r="P5" s="11" t="s">
        <v>17</v>
      </c>
      <c r="Q5" s="11"/>
      <c r="R5" s="11" t="s">
        <v>17</v>
      </c>
      <c r="S5" s="11"/>
      <c r="T5" s="11" t="s">
        <v>17</v>
      </c>
      <c r="U5" s="11"/>
      <c r="V5" s="11" t="s">
        <v>17</v>
      </c>
      <c r="W5" s="11"/>
      <c r="X5" s="11" t="s">
        <v>17</v>
      </c>
      <c r="Y5" s="11"/>
      <c r="Z5" s="11" t="s">
        <v>17</v>
      </c>
      <c r="AA5" s="11"/>
      <c r="AB5" s="11" t="s">
        <v>17</v>
      </c>
      <c r="AC5" s="11"/>
      <c r="AD5" s="12" t="s">
        <v>18</v>
      </c>
    </row>
    <row r="6" spans="1:30" ht="12" customHeight="1" x14ac:dyDescent="0.25">
      <c r="A6" s="13">
        <v>1</v>
      </c>
      <c r="B6" s="14"/>
      <c r="C6" s="15">
        <v>2</v>
      </c>
      <c r="D6" s="16"/>
      <c r="E6" s="16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  <c r="X6" s="13">
        <v>22</v>
      </c>
      <c r="Y6" s="13">
        <v>23</v>
      </c>
      <c r="Z6" s="13">
        <v>24</v>
      </c>
      <c r="AA6" s="13">
        <v>25</v>
      </c>
      <c r="AB6" s="13">
        <v>26</v>
      </c>
      <c r="AC6" s="13">
        <v>27</v>
      </c>
      <c r="AD6" s="17">
        <v>28</v>
      </c>
    </row>
    <row r="7" spans="1:30" ht="12" customHeight="1" x14ac:dyDescent="0.25">
      <c r="A7" s="99"/>
      <c r="B7" s="156" t="s">
        <v>62</v>
      </c>
      <c r="C7" s="157"/>
      <c r="D7" s="158"/>
      <c r="E7" s="100" t="s">
        <v>63</v>
      </c>
      <c r="F7" s="101">
        <v>17.2</v>
      </c>
      <c r="G7" s="101"/>
      <c r="H7" s="101">
        <v>24.6</v>
      </c>
      <c r="I7" s="101"/>
      <c r="J7" s="101">
        <v>76.599999999999994</v>
      </c>
      <c r="K7" s="101"/>
      <c r="L7" s="101">
        <v>217.4</v>
      </c>
      <c r="M7" s="101"/>
      <c r="N7" s="101">
        <v>452.5</v>
      </c>
      <c r="O7" s="101"/>
      <c r="P7" s="101">
        <v>800.7</v>
      </c>
      <c r="Q7" s="101"/>
      <c r="R7" s="101">
        <v>932</v>
      </c>
      <c r="S7" s="101"/>
      <c r="T7" s="101">
        <v>612.1</v>
      </c>
      <c r="U7" s="101"/>
      <c r="V7" s="101">
        <v>468.4</v>
      </c>
      <c r="W7" s="101"/>
      <c r="X7" s="101">
        <v>243.4</v>
      </c>
      <c r="Y7" s="101"/>
      <c r="Z7" s="101">
        <v>47.1</v>
      </c>
      <c r="AA7" s="101"/>
      <c r="AB7" s="101">
        <v>11.9</v>
      </c>
      <c r="AC7" s="101"/>
      <c r="AD7" s="102">
        <f>SUM(F7:AC7)</f>
        <v>3903.9</v>
      </c>
    </row>
    <row r="8" spans="1:30" ht="12" customHeight="1" x14ac:dyDescent="0.25">
      <c r="A8" s="99"/>
      <c r="B8" s="156" t="s">
        <v>64</v>
      </c>
      <c r="C8" s="157"/>
      <c r="D8" s="158"/>
      <c r="E8" s="100" t="s">
        <v>65</v>
      </c>
      <c r="F8" s="101">
        <v>1.1000000000000001</v>
      </c>
      <c r="G8" s="101"/>
      <c r="H8" s="101">
        <v>1.8</v>
      </c>
      <c r="I8" s="101"/>
      <c r="J8" s="101">
        <v>4.3</v>
      </c>
      <c r="K8" s="101"/>
      <c r="L8" s="101">
        <v>9.8000000000000007</v>
      </c>
      <c r="M8" s="101"/>
      <c r="N8" s="101">
        <v>16.100000000000001</v>
      </c>
      <c r="O8" s="101"/>
      <c r="P8" s="101">
        <v>19.8</v>
      </c>
      <c r="Q8" s="101"/>
      <c r="R8" s="101">
        <v>21.2</v>
      </c>
      <c r="S8" s="101"/>
      <c r="T8" s="101">
        <v>18.600000000000001</v>
      </c>
      <c r="U8" s="101"/>
      <c r="V8" s="101">
        <v>16.5</v>
      </c>
      <c r="W8" s="101"/>
      <c r="X8" s="101">
        <v>7.7</v>
      </c>
      <c r="Y8" s="101"/>
      <c r="Z8" s="101">
        <v>1.9</v>
      </c>
      <c r="AA8" s="101"/>
      <c r="AB8" s="101">
        <v>1</v>
      </c>
      <c r="AC8" s="101"/>
      <c r="AD8" s="103">
        <f>SUM(F8:AC8)</f>
        <v>119.80000000000003</v>
      </c>
    </row>
    <row r="9" spans="1:30" ht="11.45" customHeight="1" x14ac:dyDescent="0.25">
      <c r="A9" s="5">
        <v>1</v>
      </c>
      <c r="B9" s="18" t="s">
        <v>19</v>
      </c>
      <c r="C9" s="19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0.15" customHeight="1" x14ac:dyDescent="0.25">
      <c r="A10" s="68"/>
      <c r="B10" s="22" t="s">
        <v>42</v>
      </c>
      <c r="C10" s="23"/>
      <c r="D10" s="24"/>
      <c r="E10" s="24"/>
      <c r="F10" s="71">
        <v>3.4</v>
      </c>
      <c r="G10" s="25">
        <v>4</v>
      </c>
      <c r="H10" s="71">
        <v>4.9000000000000004</v>
      </c>
      <c r="I10" s="25">
        <v>1</v>
      </c>
      <c r="J10" s="71">
        <v>63.1</v>
      </c>
      <c r="K10" s="25">
        <v>15</v>
      </c>
      <c r="L10" s="71">
        <v>100.5</v>
      </c>
      <c r="M10" s="25">
        <v>12</v>
      </c>
      <c r="N10" s="71">
        <v>201.2</v>
      </c>
      <c r="O10" s="25">
        <v>24</v>
      </c>
      <c r="P10" s="71">
        <v>410</v>
      </c>
      <c r="Q10" s="25">
        <v>25</v>
      </c>
      <c r="R10" s="71">
        <v>280.10000000000002</v>
      </c>
      <c r="S10" s="25">
        <v>26</v>
      </c>
      <c r="T10" s="71">
        <v>563.20000000000005</v>
      </c>
      <c r="U10" s="25">
        <v>25</v>
      </c>
      <c r="V10" s="25">
        <v>238.8</v>
      </c>
      <c r="W10" s="25">
        <v>21</v>
      </c>
      <c r="X10" s="25">
        <v>154.4</v>
      </c>
      <c r="Y10" s="25">
        <v>12</v>
      </c>
      <c r="Z10" s="25">
        <v>9.8000000000000007</v>
      </c>
      <c r="AA10" s="25">
        <v>2</v>
      </c>
      <c r="AB10" s="25">
        <v>7.3</v>
      </c>
      <c r="AC10" s="25">
        <v>2</v>
      </c>
      <c r="AD10" s="26">
        <f t="shared" ref="AD10:AD13" si="0">SUM(AB10,Z10,X10,V10,T10,R10,P10,N10,L10,J10,H10,F10)</f>
        <v>2036.7</v>
      </c>
    </row>
    <row r="11" spans="1:30" ht="9.6" customHeight="1" x14ac:dyDescent="0.25">
      <c r="A11" s="68"/>
      <c r="B11" s="22" t="s">
        <v>43</v>
      </c>
      <c r="C11" s="27"/>
      <c r="D11" s="28"/>
      <c r="E11" s="28"/>
      <c r="F11" s="71">
        <v>0.8</v>
      </c>
      <c r="G11" s="25">
        <v>4</v>
      </c>
      <c r="H11" s="71">
        <v>405.94</v>
      </c>
      <c r="I11" s="25">
        <v>5</v>
      </c>
      <c r="J11" s="71">
        <v>759</v>
      </c>
      <c r="K11" s="71">
        <v>18</v>
      </c>
      <c r="L11" s="71"/>
      <c r="M11" s="25"/>
      <c r="N11" s="71"/>
      <c r="O11" s="25"/>
      <c r="P11" s="71"/>
      <c r="Q11" s="25"/>
      <c r="R11" s="71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>
        <f t="shared" si="0"/>
        <v>1165.74</v>
      </c>
    </row>
    <row r="12" spans="1:30" ht="10.9" customHeight="1" x14ac:dyDescent="0.25">
      <c r="A12" s="68"/>
      <c r="B12" s="22" t="s">
        <v>44</v>
      </c>
      <c r="C12" s="27"/>
      <c r="D12" s="28"/>
      <c r="E12" s="28"/>
      <c r="F12" s="71" t="s">
        <v>45</v>
      </c>
      <c r="G12" s="25">
        <v>0</v>
      </c>
      <c r="H12" s="71">
        <v>543.5</v>
      </c>
      <c r="I12" s="25">
        <v>3</v>
      </c>
      <c r="J12" s="71">
        <v>411.7</v>
      </c>
      <c r="K12" s="25">
        <v>12</v>
      </c>
      <c r="L12" s="71">
        <v>1459.7</v>
      </c>
      <c r="M12" s="25">
        <v>24</v>
      </c>
      <c r="N12" s="71">
        <v>749</v>
      </c>
      <c r="O12" s="25">
        <v>22</v>
      </c>
      <c r="P12" s="108">
        <v>3148.01</v>
      </c>
      <c r="Q12" s="25">
        <v>28</v>
      </c>
      <c r="R12" s="108">
        <v>2692.3</v>
      </c>
      <c r="S12" s="25">
        <v>25</v>
      </c>
      <c r="T12" s="84"/>
      <c r="U12" s="25">
        <v>31</v>
      </c>
      <c r="V12" s="25">
        <v>1268.4000000000001</v>
      </c>
      <c r="W12" s="25">
        <v>18</v>
      </c>
      <c r="X12" s="25">
        <v>701</v>
      </c>
      <c r="Y12" s="25">
        <v>11</v>
      </c>
      <c r="Z12" s="25">
        <v>25.7</v>
      </c>
      <c r="AA12" s="25">
        <v>2</v>
      </c>
      <c r="AB12" s="25">
        <v>60</v>
      </c>
      <c r="AC12" s="25">
        <v>3</v>
      </c>
      <c r="AD12" s="26">
        <f t="shared" si="0"/>
        <v>11059.310000000001</v>
      </c>
    </row>
    <row r="13" spans="1:30" ht="10.15" customHeight="1" x14ac:dyDescent="0.25">
      <c r="A13" s="11"/>
      <c r="B13" s="29" t="s">
        <v>46</v>
      </c>
      <c r="C13" s="30"/>
      <c r="D13" s="31"/>
      <c r="E13" s="31"/>
      <c r="F13" s="72">
        <v>4</v>
      </c>
      <c r="G13" s="32">
        <v>6</v>
      </c>
      <c r="H13" s="72">
        <v>4.4000000000000004</v>
      </c>
      <c r="I13" s="32">
        <v>3</v>
      </c>
      <c r="J13" s="72">
        <v>17.399999999999999</v>
      </c>
      <c r="K13" s="32">
        <v>15</v>
      </c>
      <c r="L13" s="72">
        <v>36.200000000000003</v>
      </c>
      <c r="M13" s="32">
        <v>21</v>
      </c>
      <c r="N13" s="72">
        <v>141.19999999999999</v>
      </c>
      <c r="O13" s="32">
        <v>13</v>
      </c>
      <c r="P13" s="72">
        <v>105</v>
      </c>
      <c r="Q13" s="32">
        <v>28</v>
      </c>
      <c r="R13" s="72">
        <v>207</v>
      </c>
      <c r="S13" s="32">
        <v>28</v>
      </c>
      <c r="T13" s="32">
        <v>217.6</v>
      </c>
      <c r="U13" s="32">
        <v>31</v>
      </c>
      <c r="V13" s="32">
        <v>65.5</v>
      </c>
      <c r="W13" s="32">
        <v>29</v>
      </c>
      <c r="X13" s="32">
        <v>126.6</v>
      </c>
      <c r="Y13" s="32">
        <v>25</v>
      </c>
      <c r="Z13" s="32">
        <v>14.8</v>
      </c>
      <c r="AA13" s="32">
        <v>4</v>
      </c>
      <c r="AB13" s="32">
        <v>11.4</v>
      </c>
      <c r="AC13" s="32">
        <v>4</v>
      </c>
      <c r="AD13" s="33">
        <f t="shared" si="0"/>
        <v>951.09999999999991</v>
      </c>
    </row>
    <row r="14" spans="1:30" ht="12" customHeight="1" x14ac:dyDescent="0.25">
      <c r="A14" s="5">
        <v>2</v>
      </c>
      <c r="B14" s="34" t="s">
        <v>20</v>
      </c>
      <c r="C14" s="35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73"/>
    </row>
    <row r="15" spans="1:30" ht="9.6" customHeight="1" x14ac:dyDescent="0.25">
      <c r="A15" s="74"/>
      <c r="B15" s="39" t="s">
        <v>47</v>
      </c>
      <c r="C15" s="27"/>
      <c r="D15" s="28"/>
      <c r="E15" s="28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</row>
    <row r="16" spans="1:30" ht="10.9" customHeight="1" x14ac:dyDescent="0.25">
      <c r="A16" s="75"/>
      <c r="B16" s="29" t="s">
        <v>48</v>
      </c>
      <c r="C16" s="30"/>
      <c r="D16" s="31"/>
      <c r="E16" s="31"/>
      <c r="F16" s="32">
        <v>4.5999999999999996</v>
      </c>
      <c r="G16" s="32">
        <v>4</v>
      </c>
      <c r="H16" s="32">
        <v>23.8</v>
      </c>
      <c r="I16" s="32">
        <v>4</v>
      </c>
      <c r="J16" s="32">
        <v>119</v>
      </c>
      <c r="K16" s="32">
        <v>12</v>
      </c>
      <c r="L16" s="32">
        <v>396.8</v>
      </c>
      <c r="M16" s="32">
        <v>19</v>
      </c>
      <c r="N16" s="32">
        <v>208.4</v>
      </c>
      <c r="O16" s="32">
        <v>22</v>
      </c>
      <c r="P16" s="32">
        <v>507.8</v>
      </c>
      <c r="Q16" s="32">
        <v>22</v>
      </c>
      <c r="R16" s="32">
        <v>641.6</v>
      </c>
      <c r="S16" s="32">
        <v>25</v>
      </c>
      <c r="T16" s="32">
        <v>1031.2</v>
      </c>
      <c r="U16" s="32">
        <v>27</v>
      </c>
      <c r="V16" s="32">
        <v>294.8</v>
      </c>
      <c r="W16" s="32">
        <v>17</v>
      </c>
      <c r="X16" s="32">
        <v>267</v>
      </c>
      <c r="Y16" s="32">
        <v>18</v>
      </c>
      <c r="Z16" s="32">
        <v>1</v>
      </c>
      <c r="AA16" s="32">
        <v>1</v>
      </c>
      <c r="AB16" s="32">
        <v>12.4</v>
      </c>
      <c r="AC16" s="32">
        <v>4</v>
      </c>
      <c r="AD16" s="33">
        <f>SUM(AB16,Z16,X16,V16,T16,R16,P16,N16,L16,J16,H16,F16)</f>
        <v>3508.4000000000005</v>
      </c>
    </row>
    <row r="17" spans="1:30" ht="12" customHeight="1" x14ac:dyDescent="0.25">
      <c r="A17" s="5">
        <v>3</v>
      </c>
      <c r="B17" s="40" t="s">
        <v>21</v>
      </c>
      <c r="C17" s="41"/>
      <c r="D17" s="80"/>
      <c r="E17" s="80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73"/>
    </row>
    <row r="18" spans="1:30" ht="10.9" customHeight="1" x14ac:dyDescent="0.25">
      <c r="A18" s="11"/>
      <c r="B18" s="42" t="s">
        <v>22</v>
      </c>
      <c r="C18" s="43"/>
      <c r="D18" s="44"/>
      <c r="E18" s="44"/>
      <c r="F18" s="32">
        <v>4.8</v>
      </c>
      <c r="G18" s="32">
        <v>15</v>
      </c>
      <c r="H18" s="32">
        <v>60.2</v>
      </c>
      <c r="I18" s="32">
        <v>8</v>
      </c>
      <c r="J18" s="32">
        <v>333.4</v>
      </c>
      <c r="K18" s="32">
        <v>17</v>
      </c>
      <c r="L18" s="32">
        <v>559</v>
      </c>
      <c r="M18" s="32">
        <v>25</v>
      </c>
      <c r="N18" s="32">
        <v>325.10000000000002</v>
      </c>
      <c r="O18" s="32">
        <v>23</v>
      </c>
      <c r="P18" s="32">
        <v>972.1</v>
      </c>
      <c r="Q18" s="32">
        <v>30</v>
      </c>
      <c r="R18" s="32">
        <v>1245.4000000000001</v>
      </c>
      <c r="S18" s="32">
        <v>27</v>
      </c>
      <c r="T18" s="32">
        <v>1879</v>
      </c>
      <c r="U18" s="32">
        <v>30</v>
      </c>
      <c r="V18" s="32">
        <v>893</v>
      </c>
      <c r="W18" s="32">
        <v>27</v>
      </c>
      <c r="X18" s="32">
        <v>344.6</v>
      </c>
      <c r="Y18" s="32">
        <v>21</v>
      </c>
      <c r="Z18" s="32">
        <v>48.8</v>
      </c>
      <c r="AA18" s="32">
        <v>19</v>
      </c>
      <c r="AB18" s="32">
        <v>38</v>
      </c>
      <c r="AC18" s="32">
        <v>19</v>
      </c>
      <c r="AD18" s="33">
        <f>SUM(AB18,Z18,X18,V18,T18,R18,P18,N18,L18,J18,H18,F18)</f>
        <v>6703.4000000000005</v>
      </c>
    </row>
    <row r="19" spans="1:30" ht="12.75" customHeight="1" x14ac:dyDescent="0.25">
      <c r="A19" s="5">
        <v>4</v>
      </c>
      <c r="B19" s="45" t="s">
        <v>23</v>
      </c>
      <c r="C19" s="46"/>
      <c r="D19" s="36"/>
      <c r="E19" s="36"/>
      <c r="F19" s="37" t="s">
        <v>40</v>
      </c>
      <c r="G19" s="37"/>
      <c r="H19" s="37" t="s">
        <v>40</v>
      </c>
      <c r="I19" s="37"/>
      <c r="J19" s="37" t="s">
        <v>40</v>
      </c>
      <c r="K19" s="37"/>
      <c r="L19" s="37" t="s">
        <v>40</v>
      </c>
      <c r="M19" s="37"/>
      <c r="N19" s="37" t="s">
        <v>40</v>
      </c>
      <c r="O19" s="37"/>
      <c r="P19" s="37" t="s">
        <v>40</v>
      </c>
      <c r="Q19" s="37"/>
      <c r="R19" s="37" t="s">
        <v>40</v>
      </c>
      <c r="S19" s="37"/>
      <c r="T19" s="37" t="s">
        <v>40</v>
      </c>
      <c r="U19" s="37"/>
      <c r="V19" s="37" t="s">
        <v>40</v>
      </c>
      <c r="W19" s="37"/>
      <c r="X19" s="37" t="s">
        <v>40</v>
      </c>
      <c r="Y19" s="37"/>
      <c r="Z19" s="37" t="s">
        <v>40</v>
      </c>
      <c r="AA19" s="37"/>
      <c r="AB19" s="37" t="s">
        <v>40</v>
      </c>
      <c r="AC19" s="37"/>
      <c r="AD19" s="73"/>
    </row>
    <row r="20" spans="1:30" ht="9.6" customHeight="1" x14ac:dyDescent="0.25">
      <c r="A20" s="11"/>
      <c r="B20" s="29" t="s">
        <v>24</v>
      </c>
      <c r="C20" s="30"/>
      <c r="D20" s="44"/>
      <c r="E20" s="44"/>
      <c r="F20" s="32" t="s">
        <v>41</v>
      </c>
      <c r="G20" s="32"/>
      <c r="H20" s="32" t="s">
        <v>41</v>
      </c>
      <c r="I20" s="32"/>
      <c r="J20" s="32" t="s">
        <v>41</v>
      </c>
      <c r="K20" s="32"/>
      <c r="L20" s="32" t="s">
        <v>41</v>
      </c>
      <c r="M20" s="32"/>
      <c r="N20" s="32" t="s">
        <v>41</v>
      </c>
      <c r="O20" s="32"/>
      <c r="P20" s="32" t="s">
        <v>41</v>
      </c>
      <c r="Q20" s="32"/>
      <c r="R20" s="32" t="s">
        <v>41</v>
      </c>
      <c r="S20" s="32"/>
      <c r="T20" s="32" t="s">
        <v>41</v>
      </c>
      <c r="U20" s="32"/>
      <c r="V20" s="32" t="s">
        <v>41</v>
      </c>
      <c r="W20" s="32"/>
      <c r="X20" s="32" t="s">
        <v>41</v>
      </c>
      <c r="Y20" s="32"/>
      <c r="Z20" s="32" t="s">
        <v>41</v>
      </c>
      <c r="AA20" s="32"/>
      <c r="AB20" s="32" t="s">
        <v>41</v>
      </c>
      <c r="AC20" s="32"/>
      <c r="AD20" s="33"/>
    </row>
    <row r="21" spans="1:30" ht="12" customHeight="1" x14ac:dyDescent="0.25">
      <c r="A21" s="5">
        <v>5</v>
      </c>
      <c r="B21" s="34" t="s">
        <v>25</v>
      </c>
      <c r="C21" s="47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73"/>
    </row>
    <row r="22" spans="1:30" ht="10.15" customHeight="1" x14ac:dyDescent="0.25">
      <c r="A22" s="68"/>
      <c r="B22" s="39" t="s">
        <v>49</v>
      </c>
      <c r="C22" s="27"/>
      <c r="D22" s="28"/>
      <c r="E22" s="28"/>
      <c r="F22" s="25">
        <v>3.8</v>
      </c>
      <c r="G22" s="25">
        <v>12</v>
      </c>
      <c r="H22" s="25">
        <v>8.1999999999999993</v>
      </c>
      <c r="I22" s="25">
        <v>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>
        <f>SUM(AB22,Z22,X22,V22,T22,R22,P22,N22,L22,J22,H22,F22)</f>
        <v>12</v>
      </c>
    </row>
    <row r="23" spans="1:30" ht="9" customHeight="1" x14ac:dyDescent="0.25">
      <c r="A23" s="68"/>
      <c r="B23" s="22" t="s">
        <v>26</v>
      </c>
      <c r="C23" s="27"/>
      <c r="D23" s="28"/>
      <c r="E23" s="2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6"/>
    </row>
    <row r="24" spans="1:30" ht="10.15" customHeight="1" x14ac:dyDescent="0.25">
      <c r="A24" s="11"/>
      <c r="B24" s="29" t="s">
        <v>50</v>
      </c>
      <c r="C24" s="30"/>
      <c r="D24" s="31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</row>
    <row r="25" spans="1:30" ht="10.9" customHeight="1" x14ac:dyDescent="0.25">
      <c r="A25" s="76">
        <v>6</v>
      </c>
      <c r="B25" s="34" t="s">
        <v>27</v>
      </c>
      <c r="C25" s="47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3"/>
    </row>
    <row r="26" spans="1:30" ht="10.15" customHeight="1" x14ac:dyDescent="0.25">
      <c r="A26" s="77"/>
      <c r="B26" s="39" t="s">
        <v>51</v>
      </c>
      <c r="C26" s="27"/>
      <c r="D26" s="28"/>
      <c r="E26" s="28"/>
      <c r="F26" s="25">
        <v>2.8</v>
      </c>
      <c r="G26" s="25">
        <v>6</v>
      </c>
      <c r="H26" s="25">
        <v>0.4</v>
      </c>
      <c r="I26" s="25">
        <v>2</v>
      </c>
      <c r="J26" s="25">
        <v>18.32</v>
      </c>
      <c r="K26" s="25">
        <v>10</v>
      </c>
      <c r="L26" s="25">
        <v>160</v>
      </c>
      <c r="M26" s="25">
        <v>18</v>
      </c>
      <c r="N26" s="25">
        <v>257.8</v>
      </c>
      <c r="O26" s="25">
        <v>24</v>
      </c>
      <c r="P26" s="25">
        <v>392.8</v>
      </c>
      <c r="Q26" s="25">
        <v>24</v>
      </c>
      <c r="R26" s="25">
        <v>386.2</v>
      </c>
      <c r="S26" s="25">
        <v>28</v>
      </c>
      <c r="T26" s="25">
        <v>454</v>
      </c>
      <c r="U26" s="25">
        <v>30</v>
      </c>
      <c r="V26" s="25">
        <v>236.6</v>
      </c>
      <c r="W26" s="25">
        <v>21</v>
      </c>
      <c r="X26" s="25">
        <v>293.60000000000002</v>
      </c>
      <c r="Y26" s="25">
        <v>21</v>
      </c>
      <c r="Z26" s="25">
        <v>7</v>
      </c>
      <c r="AA26" s="25">
        <v>12</v>
      </c>
      <c r="AB26" s="25">
        <v>5.3</v>
      </c>
      <c r="AC26" s="25">
        <v>24</v>
      </c>
      <c r="AD26" s="26">
        <f>SUM(AB26,Z26,X26,V26,T26,R26,P26,N26,L26,J26,H26,F26)</f>
        <v>2214.8200000000006</v>
      </c>
    </row>
    <row r="27" spans="1:30" ht="10.15" customHeight="1" x14ac:dyDescent="0.25">
      <c r="A27" s="78"/>
      <c r="B27" s="29" t="s">
        <v>52</v>
      </c>
      <c r="C27" s="30"/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3"/>
    </row>
    <row r="28" spans="1:30" ht="10.15" customHeight="1" x14ac:dyDescent="0.25">
      <c r="A28" s="76">
        <v>7</v>
      </c>
      <c r="B28" s="48" t="s">
        <v>28</v>
      </c>
      <c r="C28" s="49"/>
      <c r="D28" s="50"/>
      <c r="E28" s="5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73"/>
    </row>
    <row r="29" spans="1:30" ht="9.75" customHeight="1" x14ac:dyDescent="0.25">
      <c r="A29" s="78"/>
      <c r="B29" s="51" t="s">
        <v>29</v>
      </c>
      <c r="C29" s="52"/>
      <c r="D29" s="44"/>
      <c r="E29" s="44"/>
      <c r="F29" s="32">
        <v>0</v>
      </c>
      <c r="G29" s="32">
        <v>0</v>
      </c>
      <c r="H29" s="32">
        <v>2.0499999999999998</v>
      </c>
      <c r="I29" s="32">
        <v>1</v>
      </c>
      <c r="J29" s="32">
        <v>162.24</v>
      </c>
      <c r="K29" s="32">
        <v>9</v>
      </c>
      <c r="L29" s="32">
        <v>533.39</v>
      </c>
      <c r="M29" s="32">
        <v>12</v>
      </c>
      <c r="N29" s="32">
        <v>549.82000000000005</v>
      </c>
      <c r="O29" s="32">
        <v>20</v>
      </c>
      <c r="P29" s="32">
        <v>476.34</v>
      </c>
      <c r="Q29" s="32">
        <v>16</v>
      </c>
      <c r="R29" s="32">
        <v>760.95</v>
      </c>
      <c r="S29" s="32">
        <v>18</v>
      </c>
      <c r="T29" s="85"/>
      <c r="U29" s="32">
        <v>16</v>
      </c>
      <c r="V29" s="32">
        <v>701.98</v>
      </c>
      <c r="W29" s="32">
        <v>17</v>
      </c>
      <c r="X29" s="32">
        <v>304.7</v>
      </c>
      <c r="Y29" s="32">
        <v>9</v>
      </c>
      <c r="Z29" s="32">
        <v>1.3</v>
      </c>
      <c r="AA29" s="32">
        <v>1</v>
      </c>
      <c r="AB29" s="32">
        <v>2.2000000000000002</v>
      </c>
      <c r="AC29" s="32">
        <v>1</v>
      </c>
      <c r="AD29" s="33">
        <f>SUM(AB29,Z29,X29,V29,T29,R29,P29,N29,L29,J29,H29,F29)</f>
        <v>3494.9700000000003</v>
      </c>
    </row>
    <row r="30" spans="1:30" ht="10.9" customHeight="1" x14ac:dyDescent="0.25">
      <c r="A30" s="5">
        <v>8</v>
      </c>
      <c r="B30" s="34" t="s">
        <v>30</v>
      </c>
      <c r="C30" s="53"/>
      <c r="D30" s="50"/>
      <c r="E30" s="50"/>
      <c r="F30" s="37"/>
      <c r="G30" s="37"/>
      <c r="H30" s="81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73"/>
    </row>
    <row r="31" spans="1:30" ht="10.9" customHeight="1" x14ac:dyDescent="0.25">
      <c r="A31" s="68"/>
      <c r="B31" s="22" t="s">
        <v>53</v>
      </c>
      <c r="C31" s="54"/>
      <c r="D31" s="55"/>
      <c r="E31" s="55"/>
      <c r="F31" s="25">
        <v>0.6</v>
      </c>
      <c r="G31" s="25">
        <v>1</v>
      </c>
      <c r="H31" s="25">
        <v>0</v>
      </c>
      <c r="I31" s="25">
        <v>0</v>
      </c>
      <c r="J31" s="25">
        <v>97</v>
      </c>
      <c r="K31" s="25">
        <v>14</v>
      </c>
      <c r="L31" s="25">
        <v>312.60000000000002</v>
      </c>
      <c r="M31" s="25">
        <v>18</v>
      </c>
      <c r="N31" s="25">
        <v>455.6</v>
      </c>
      <c r="O31" s="25">
        <v>23</v>
      </c>
      <c r="P31" s="25">
        <v>371.4</v>
      </c>
      <c r="Q31" s="25">
        <v>19</v>
      </c>
      <c r="R31" s="25">
        <v>565.20000000000005</v>
      </c>
      <c r="S31" s="25">
        <v>25</v>
      </c>
      <c r="T31" s="25">
        <v>518.4</v>
      </c>
      <c r="U31" s="25">
        <v>24</v>
      </c>
      <c r="V31" s="25">
        <v>770.8</v>
      </c>
      <c r="W31" s="25">
        <v>21</v>
      </c>
      <c r="X31" s="25"/>
      <c r="Y31" s="25"/>
      <c r="Z31" s="25"/>
      <c r="AA31" s="25"/>
      <c r="AB31" s="25"/>
      <c r="AC31" s="25"/>
      <c r="AD31" s="26">
        <f>SUM(AB31,Z31,X31,V31,T31,R31,P31,N31,L31,J31,H32,F31)</f>
        <v>3091.5999999999995</v>
      </c>
    </row>
    <row r="32" spans="1:30" ht="10.9" customHeight="1" x14ac:dyDescent="0.25">
      <c r="A32" s="11"/>
      <c r="B32" s="51" t="s">
        <v>54</v>
      </c>
      <c r="C32" s="52"/>
      <c r="D32" s="44"/>
      <c r="E32" s="44"/>
      <c r="F32" s="32"/>
      <c r="G32" s="32"/>
      <c r="H32" s="25"/>
      <c r="I32" s="32"/>
      <c r="J32" s="25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3"/>
    </row>
    <row r="33" spans="1:30" ht="10.15" customHeight="1" x14ac:dyDescent="0.25">
      <c r="A33" s="5">
        <v>9</v>
      </c>
      <c r="B33" s="56" t="s">
        <v>31</v>
      </c>
      <c r="C33" s="53"/>
      <c r="D33" s="50"/>
      <c r="E33" s="50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73"/>
    </row>
    <row r="34" spans="1:30" ht="10.15" customHeight="1" x14ac:dyDescent="0.25">
      <c r="A34" s="75"/>
      <c r="B34" s="43" t="s">
        <v>32</v>
      </c>
      <c r="C34" s="52"/>
      <c r="D34" s="44"/>
      <c r="E34" s="44"/>
      <c r="F34" s="32">
        <v>3</v>
      </c>
      <c r="G34" s="32">
        <v>4</v>
      </c>
      <c r="H34" s="32">
        <v>0</v>
      </c>
      <c r="I34" s="32">
        <v>0</v>
      </c>
      <c r="J34" s="32">
        <v>174</v>
      </c>
      <c r="K34" s="32">
        <v>12</v>
      </c>
      <c r="L34" s="32">
        <v>279</v>
      </c>
      <c r="M34" s="32">
        <v>17</v>
      </c>
      <c r="N34" s="32">
        <v>427.2</v>
      </c>
      <c r="O34" s="32">
        <v>18</v>
      </c>
      <c r="P34" s="32">
        <v>217.6</v>
      </c>
      <c r="Q34" s="32">
        <v>20</v>
      </c>
      <c r="R34" s="32">
        <v>157.6</v>
      </c>
      <c r="S34" s="32">
        <v>22</v>
      </c>
      <c r="T34" s="32">
        <v>223.4</v>
      </c>
      <c r="U34" s="32">
        <v>13</v>
      </c>
      <c r="V34" s="32">
        <v>158.6</v>
      </c>
      <c r="W34" s="32">
        <v>18</v>
      </c>
      <c r="X34" s="32">
        <v>812.8</v>
      </c>
      <c r="Y34" s="32">
        <v>11</v>
      </c>
      <c r="Z34" s="32">
        <v>0.2</v>
      </c>
      <c r="AA34" s="32">
        <v>1</v>
      </c>
      <c r="AB34" s="32">
        <v>0</v>
      </c>
      <c r="AC34" s="32">
        <v>0</v>
      </c>
      <c r="AD34" s="33">
        <f>SUM(AB34,Z34,X34,V34,T34,R34,P34,N34,L34,J34,H34,F34)</f>
        <v>2453.3999999999996</v>
      </c>
    </row>
    <row r="35" spans="1:30" ht="10.9" customHeight="1" x14ac:dyDescent="0.25">
      <c r="A35" s="5">
        <v>10</v>
      </c>
      <c r="B35" s="34" t="s">
        <v>33</v>
      </c>
      <c r="C35" s="53"/>
      <c r="D35" s="50"/>
      <c r="E35" s="50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73"/>
    </row>
    <row r="36" spans="1:30" ht="11.25" customHeight="1" x14ac:dyDescent="0.25">
      <c r="A36" s="11"/>
      <c r="B36" s="29" t="s">
        <v>34</v>
      </c>
      <c r="C36" s="52"/>
      <c r="D36" s="44"/>
      <c r="E36" s="44"/>
      <c r="F36" s="32">
        <v>4.5999999999999996</v>
      </c>
      <c r="G36" s="32">
        <v>2</v>
      </c>
      <c r="H36" s="32">
        <v>2.4</v>
      </c>
      <c r="I36" s="32">
        <v>3</v>
      </c>
      <c r="J36" s="32">
        <v>300.60000000000002</v>
      </c>
      <c r="K36" s="32">
        <v>16</v>
      </c>
      <c r="L36" s="32">
        <v>398.4</v>
      </c>
      <c r="M36" s="32">
        <v>20</v>
      </c>
      <c r="N36" s="32">
        <v>345.6</v>
      </c>
      <c r="O36" s="32">
        <v>22</v>
      </c>
      <c r="P36" s="32">
        <v>398</v>
      </c>
      <c r="Q36" s="32">
        <v>24</v>
      </c>
      <c r="R36" s="32">
        <v>702.6</v>
      </c>
      <c r="S36" s="32">
        <v>27</v>
      </c>
      <c r="T36" s="32">
        <v>836.8</v>
      </c>
      <c r="U36" s="32">
        <v>28</v>
      </c>
      <c r="V36" s="32">
        <v>619</v>
      </c>
      <c r="W36" s="32">
        <v>19</v>
      </c>
      <c r="X36" s="32">
        <v>223.2</v>
      </c>
      <c r="Y36" s="32">
        <v>12</v>
      </c>
      <c r="Z36" s="32">
        <v>10.199999999999999</v>
      </c>
      <c r="AA36" s="32">
        <v>3</v>
      </c>
      <c r="AB36" s="32">
        <v>19.2</v>
      </c>
      <c r="AC36" s="32">
        <v>5</v>
      </c>
      <c r="AD36" s="33">
        <f>SUM(AB36,Z36,X36,V36,T36,R36,P36,N36,L36,J36,H36,F36)</f>
        <v>3860.6</v>
      </c>
    </row>
    <row r="37" spans="1:30" ht="10.9" customHeight="1" x14ac:dyDescent="0.25">
      <c r="A37" s="5">
        <v>11</v>
      </c>
      <c r="B37" s="34" t="s">
        <v>35</v>
      </c>
      <c r="C37" s="53"/>
      <c r="D37" s="50"/>
      <c r="E37" s="50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73"/>
    </row>
    <row r="38" spans="1:30" ht="10.5" customHeight="1" x14ac:dyDescent="0.25">
      <c r="A38" s="11"/>
      <c r="B38" s="29" t="s">
        <v>36</v>
      </c>
      <c r="C38" s="52"/>
      <c r="D38" s="44"/>
      <c r="E38" s="44"/>
      <c r="F38" s="32">
        <v>0</v>
      </c>
      <c r="G38" s="32">
        <v>0</v>
      </c>
      <c r="H38" s="32">
        <v>0</v>
      </c>
      <c r="I38" s="32">
        <v>0</v>
      </c>
      <c r="J38" s="32">
        <v>53.2</v>
      </c>
      <c r="K38" s="32">
        <v>13</v>
      </c>
      <c r="L38" s="32">
        <v>47.6</v>
      </c>
      <c r="M38" s="32">
        <v>10</v>
      </c>
      <c r="N38" s="32">
        <v>15</v>
      </c>
      <c r="O38" s="32">
        <v>1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>
        <f>SUM(AB38,Z38,X38,V38,T38,R38,P38,N38,L38,J38,H38,F38)</f>
        <v>115.80000000000001</v>
      </c>
    </row>
    <row r="39" spans="1:30" ht="11.45" customHeight="1" x14ac:dyDescent="0.25">
      <c r="A39" s="57"/>
      <c r="B39" s="58" t="s">
        <v>37</v>
      </c>
      <c r="C39" s="59"/>
      <c r="D39" s="59"/>
      <c r="E39" s="59"/>
      <c r="F39" s="38">
        <f>SUM(F10:F38)</f>
        <v>32.4</v>
      </c>
      <c r="G39" s="38"/>
      <c r="H39" s="38">
        <f>SUM(H10:H38)</f>
        <v>1055.79</v>
      </c>
      <c r="I39" s="38"/>
      <c r="J39" s="38">
        <f>SUM(J10:J38)</f>
        <v>2508.9599999999996</v>
      </c>
      <c r="K39" s="38"/>
      <c r="L39" s="38">
        <f>SUM(L10:L38)</f>
        <v>4283.1899999999996</v>
      </c>
      <c r="M39" s="38"/>
      <c r="N39" s="38">
        <f>SUM(N10:N38)</f>
        <v>3675.9199999999996</v>
      </c>
      <c r="O39" s="38"/>
      <c r="P39" s="38">
        <f>SUM(P10:P38)</f>
        <v>6999.0500000000011</v>
      </c>
      <c r="Q39" s="38"/>
      <c r="R39" s="38">
        <f>SUM(R10:R38)</f>
        <v>7638.95</v>
      </c>
      <c r="S39" s="38"/>
      <c r="T39" s="38">
        <f>SUM(T10:T38)</f>
        <v>5723.5999999999995</v>
      </c>
      <c r="U39" s="38"/>
      <c r="V39" s="38">
        <f>SUM(V10:V38)</f>
        <v>5247.4800000000005</v>
      </c>
      <c r="W39" s="38"/>
      <c r="X39" s="38">
        <f>SUM(X10:X38)</f>
        <v>3227.8999999999996</v>
      </c>
      <c r="Y39" s="38"/>
      <c r="Z39" s="38">
        <f>SUM(Z10:Z38)</f>
        <v>118.8</v>
      </c>
      <c r="AA39" s="38"/>
      <c r="AB39" s="38">
        <f>SUM(AB10:AB38)</f>
        <v>155.80000000000001</v>
      </c>
      <c r="AC39" s="60"/>
      <c r="AD39" s="87">
        <f>SUM(AD10:AD38)</f>
        <v>40667.840000000011</v>
      </c>
    </row>
    <row r="40" spans="1:30" ht="10.9" customHeight="1" x14ac:dyDescent="0.25">
      <c r="A40" s="61"/>
      <c r="B40" s="62" t="s">
        <v>38</v>
      </c>
      <c r="C40" s="63"/>
      <c r="D40" s="64"/>
      <c r="E40" s="64"/>
      <c r="F40" s="79">
        <f>F39/G41</f>
        <v>0.55862068965517242</v>
      </c>
      <c r="G40" s="60"/>
      <c r="H40" s="79">
        <f>H39/I41</f>
        <v>31.052647058823528</v>
      </c>
      <c r="I40" s="60"/>
      <c r="J40" s="79">
        <f>J39/K41</f>
        <v>15.392392638036807</v>
      </c>
      <c r="K40" s="60"/>
      <c r="L40" s="79">
        <f>L39/M41</f>
        <v>21.853010204081631</v>
      </c>
      <c r="M40" s="60"/>
      <c r="N40" s="79">
        <f>N39/O41</f>
        <v>17.339245283018865</v>
      </c>
      <c r="O40" s="60"/>
      <c r="P40" s="79">
        <f>P39/Q41</f>
        <v>29.656991525423734</v>
      </c>
      <c r="Q40" s="60"/>
      <c r="R40" s="79">
        <f>R39/S41</f>
        <v>30.43406374501992</v>
      </c>
      <c r="S40" s="60"/>
      <c r="T40" s="79">
        <f>T39/U41</f>
        <v>22.445490196078428</v>
      </c>
      <c r="U40" s="60"/>
      <c r="V40" s="79">
        <f>V39/W41</f>
        <v>25.228269230769232</v>
      </c>
      <c r="W40" s="60"/>
      <c r="X40" s="79">
        <f>X39/Y41</f>
        <v>23.056428571428569</v>
      </c>
      <c r="Y40" s="60"/>
      <c r="Z40" s="79">
        <f>Z39/AA41</f>
        <v>2.64</v>
      </c>
      <c r="AA40" s="60"/>
      <c r="AB40" s="79">
        <f>AB39/AC41</f>
        <v>2.5129032258064519</v>
      </c>
      <c r="AC40" s="60"/>
      <c r="AD40" s="88">
        <f>AD39/AD41</f>
        <v>21.864430107526889</v>
      </c>
    </row>
    <row r="41" spans="1:30" ht="11.45" customHeight="1" x14ac:dyDescent="0.25">
      <c r="A41" s="65"/>
      <c r="B41" s="66" t="s">
        <v>39</v>
      </c>
      <c r="C41" s="67"/>
      <c r="D41" s="64"/>
      <c r="E41" s="64"/>
      <c r="F41" s="60"/>
      <c r="G41" s="60">
        <f>SUM(G10:G40)</f>
        <v>58</v>
      </c>
      <c r="H41" s="60"/>
      <c r="I41" s="60">
        <f>SUM(I10:I40)</f>
        <v>34</v>
      </c>
      <c r="J41" s="60"/>
      <c r="K41" s="60">
        <f>SUM(K10:K40)</f>
        <v>163</v>
      </c>
      <c r="L41" s="60"/>
      <c r="M41" s="60">
        <f>SUM(M10:M40)</f>
        <v>196</v>
      </c>
      <c r="N41" s="60"/>
      <c r="O41" s="60">
        <f>SUM(O10:O40)</f>
        <v>212</v>
      </c>
      <c r="P41" s="60"/>
      <c r="Q41" s="60">
        <f>SUM(Q10:Q40)</f>
        <v>236</v>
      </c>
      <c r="R41" s="60"/>
      <c r="S41" s="60">
        <f>SUM(S10:S40)</f>
        <v>251</v>
      </c>
      <c r="T41" s="60"/>
      <c r="U41" s="60">
        <f>SUM(U10:U40)</f>
        <v>255</v>
      </c>
      <c r="V41" s="60"/>
      <c r="W41" s="60">
        <f>SUM(W10:W40)</f>
        <v>208</v>
      </c>
      <c r="X41" s="60"/>
      <c r="Y41" s="60">
        <f>SUM(Y10:Y40)</f>
        <v>140</v>
      </c>
      <c r="Z41" s="60"/>
      <c r="AA41" s="60">
        <f>SUM(AA10:AA40)</f>
        <v>45</v>
      </c>
      <c r="AB41" s="60"/>
      <c r="AC41" s="60">
        <f>SUM(AC10:AC40)</f>
        <v>62</v>
      </c>
      <c r="AD41" s="91">
        <f>SUM(G41:AC41)</f>
        <v>1860</v>
      </c>
    </row>
    <row r="42" spans="1:30" ht="12.6" customHeight="1" x14ac:dyDescent="0.25">
      <c r="A42" s="65"/>
      <c r="B42" s="69" t="s">
        <v>66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104"/>
    </row>
    <row r="43" spans="1:30" ht="10.15" customHeight="1" x14ac:dyDescent="0.25">
      <c r="A43" s="65"/>
      <c r="B43" s="70" t="s">
        <v>67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105"/>
    </row>
    <row r="44" spans="1:30" ht="10.9" customHeight="1" x14ac:dyDescent="0.25">
      <c r="A44" s="82"/>
      <c r="B44" s="159" t="s">
        <v>55</v>
      </c>
      <c r="C44" s="160"/>
      <c r="D44" s="161"/>
      <c r="E44" s="83"/>
      <c r="F44" s="93">
        <f>F39/10</f>
        <v>3.2399999999999998</v>
      </c>
      <c r="G44" s="93"/>
      <c r="H44" s="93">
        <f>H39/10</f>
        <v>105.57899999999999</v>
      </c>
      <c r="I44" s="93"/>
      <c r="J44" s="93">
        <f>J39/12</f>
        <v>209.07999999999996</v>
      </c>
      <c r="K44" s="93"/>
      <c r="L44" s="93">
        <f>L39/11</f>
        <v>389.38090909090903</v>
      </c>
      <c r="M44" s="93"/>
      <c r="N44" s="93">
        <f>N39/11</f>
        <v>334.17454545454541</v>
      </c>
      <c r="O44" s="93"/>
      <c r="P44" s="93">
        <f>P39/10</f>
        <v>699.90500000000009</v>
      </c>
      <c r="Q44" s="93"/>
      <c r="R44" s="93">
        <f>R39/10</f>
        <v>763.89499999999998</v>
      </c>
      <c r="S44" s="93"/>
      <c r="T44" s="93">
        <f>T39/10</f>
        <v>572.3599999999999</v>
      </c>
      <c r="U44" s="93"/>
      <c r="V44" s="93">
        <v>524.71</v>
      </c>
      <c r="W44" s="93"/>
      <c r="X44" s="93">
        <f>X39/9</f>
        <v>358.65555555555551</v>
      </c>
      <c r="Y44" s="93"/>
      <c r="Z44" s="93">
        <f>Z39/9</f>
        <v>13.2</v>
      </c>
      <c r="AA44" s="93"/>
      <c r="AB44" s="93">
        <f>AB39/8</f>
        <v>19.475000000000001</v>
      </c>
      <c r="AC44" s="107"/>
      <c r="AD44" s="79">
        <f>SUM(F44:AC44)</f>
        <v>3993.6550101010098</v>
      </c>
    </row>
    <row r="45" spans="1:30" ht="10.15" customHeight="1" x14ac:dyDescent="0.25">
      <c r="B45" s="153" t="s">
        <v>59</v>
      </c>
      <c r="C45" s="153"/>
      <c r="D45" s="153"/>
      <c r="E45" s="92"/>
      <c r="F45" s="93">
        <f>F44-F7</f>
        <v>-13.959999999999999</v>
      </c>
      <c r="G45" s="94"/>
      <c r="H45" s="93">
        <f>H44-H7</f>
        <v>80.978999999999985</v>
      </c>
      <c r="I45" s="94"/>
      <c r="J45" s="93">
        <f>J44-J7</f>
        <v>132.47999999999996</v>
      </c>
      <c r="K45" s="94"/>
      <c r="L45" s="93">
        <f>L44-L7</f>
        <v>171.98090909090902</v>
      </c>
      <c r="M45" s="94"/>
      <c r="N45" s="93">
        <f>N44-N7</f>
        <v>-118.32545454545459</v>
      </c>
      <c r="O45" s="94"/>
      <c r="P45" s="93">
        <f>P44-P7</f>
        <v>-100.79499999999996</v>
      </c>
      <c r="Q45" s="94"/>
      <c r="R45" s="93">
        <f>R44-R7</f>
        <v>-168.10500000000002</v>
      </c>
      <c r="S45" s="60"/>
      <c r="T45" s="93">
        <f>T44-T7</f>
        <v>-39.740000000000123</v>
      </c>
      <c r="U45" s="60"/>
      <c r="V45" s="93">
        <f>V44-V7</f>
        <v>56.310000000000059</v>
      </c>
      <c r="W45" s="60"/>
      <c r="X45" s="93">
        <f>X44-X7</f>
        <v>115.2555555555555</v>
      </c>
      <c r="Y45" s="60"/>
      <c r="Z45" s="93">
        <f>Z44-Z7</f>
        <v>-33.900000000000006</v>
      </c>
      <c r="AA45" s="60"/>
      <c r="AB45" s="93">
        <f>AB44-AB7</f>
        <v>7.5750000000000011</v>
      </c>
      <c r="AC45" s="60"/>
      <c r="AD45" s="93">
        <f>AD44-AD7</f>
        <v>89.755010101009702</v>
      </c>
    </row>
    <row r="46" spans="1:30" ht="10.15" customHeight="1" x14ac:dyDescent="0.25">
      <c r="A46" s="86"/>
      <c r="B46" s="154" t="s">
        <v>60</v>
      </c>
      <c r="C46" s="154"/>
      <c r="D46" s="154"/>
      <c r="E46" s="98"/>
      <c r="F46" s="106">
        <f>F45*100/F7</f>
        <v>-81.162790697674424</v>
      </c>
      <c r="G46" s="95"/>
      <c r="H46" s="106">
        <f>H45*100/H7</f>
        <v>329.18292682926824</v>
      </c>
      <c r="I46" s="95"/>
      <c r="J46" s="106">
        <f>J45*100/J7</f>
        <v>172.95039164490859</v>
      </c>
      <c r="K46" s="95"/>
      <c r="L46" s="106">
        <f>L45*100/L7</f>
        <v>79.108053859663755</v>
      </c>
      <c r="M46" s="95"/>
      <c r="N46" s="106">
        <f>N45*100/N7</f>
        <v>-26.149271722752395</v>
      </c>
      <c r="O46" s="95"/>
      <c r="P46" s="106">
        <f>P45*100/P7</f>
        <v>-12.588360184838262</v>
      </c>
      <c r="Q46" s="95"/>
      <c r="R46" s="106">
        <f>R45*100/R7</f>
        <v>-18.037017167381975</v>
      </c>
      <c r="S46" s="38"/>
      <c r="T46" s="106">
        <f>T45*100/T7</f>
        <v>-6.4924032020911815</v>
      </c>
      <c r="U46" s="38"/>
      <c r="V46" s="106">
        <f>V45*100/V7</f>
        <v>12.021776259607186</v>
      </c>
      <c r="W46" s="38"/>
      <c r="X46" s="106">
        <f>X45*100/X7</f>
        <v>47.352323564320258</v>
      </c>
      <c r="Y46" s="38"/>
      <c r="Z46" s="106">
        <f>Z45*100/Z7</f>
        <v>-71.97452229299364</v>
      </c>
      <c r="AA46" s="38"/>
      <c r="AB46" s="106">
        <f>AB45*100/AB7</f>
        <v>63.655462184873954</v>
      </c>
      <c r="AC46" s="38"/>
      <c r="AD46" s="96">
        <f>AD45*100/AD7</f>
        <v>2.2991114040064988</v>
      </c>
    </row>
    <row r="47" spans="1:30" ht="7.9" customHeight="1" x14ac:dyDescent="0.25">
      <c r="A47" s="97"/>
      <c r="B47" s="155" t="s">
        <v>61</v>
      </c>
      <c r="C47" s="155"/>
      <c r="D47" s="155"/>
      <c r="E47" s="72"/>
      <c r="F47" s="82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44"/>
    </row>
  </sheetData>
  <mergeCells count="6">
    <mergeCell ref="B45:D45"/>
    <mergeCell ref="B46:D46"/>
    <mergeCell ref="B47:D47"/>
    <mergeCell ref="B7:D7"/>
    <mergeCell ref="B8:D8"/>
    <mergeCell ref="B44:D44"/>
  </mergeCells>
  <pageMargins left="0.52" right="0.36" top="0.37" bottom="0.34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opLeftCell="A10" workbookViewId="0">
      <selection activeCell="AF6" sqref="AF6"/>
    </sheetView>
  </sheetViews>
  <sheetFormatPr defaultRowHeight="15" x14ac:dyDescent="0.25"/>
  <cols>
    <col min="1" max="1" width="5.140625" customWidth="1"/>
    <col min="4" max="4" width="13.7109375" customWidth="1"/>
    <col min="5" max="5" width="3.42578125" customWidth="1"/>
    <col min="6" max="6" width="6.28515625" hidden="1" customWidth="1"/>
    <col min="7" max="7" width="2.85546875" hidden="1" customWidth="1"/>
    <col min="8" max="8" width="6.7109375" hidden="1" customWidth="1"/>
    <col min="9" max="9" width="2.7109375" hidden="1" customWidth="1"/>
    <col min="10" max="10" width="6.85546875" hidden="1" customWidth="1"/>
    <col min="11" max="11" width="3" hidden="1" customWidth="1"/>
    <col min="12" max="12" width="6.85546875" hidden="1" customWidth="1"/>
    <col min="13" max="13" width="3" hidden="1" customWidth="1"/>
    <col min="14" max="14" width="7.140625" hidden="1" customWidth="1"/>
    <col min="15" max="15" width="3.140625" hidden="1" customWidth="1"/>
    <col min="16" max="16" width="7.7109375" hidden="1" customWidth="1"/>
    <col min="17" max="17" width="3.28515625" hidden="1" customWidth="1"/>
    <col min="18" max="18" width="7.7109375" hidden="1" customWidth="1"/>
    <col min="19" max="19" width="3.140625" hidden="1" customWidth="1"/>
    <col min="20" max="20" width="7.85546875" hidden="1" customWidth="1"/>
    <col min="21" max="21" width="3.140625" hidden="1" customWidth="1"/>
    <col min="22" max="22" width="7" hidden="1" customWidth="1"/>
    <col min="23" max="23" width="3.28515625" hidden="1" customWidth="1"/>
    <col min="24" max="24" width="6.7109375" hidden="1" customWidth="1"/>
    <col min="25" max="25" width="2.85546875" hidden="1" customWidth="1"/>
    <col min="26" max="26" width="6.42578125" hidden="1" customWidth="1"/>
    <col min="27" max="27" width="3" hidden="1" customWidth="1"/>
    <col min="28" max="28" width="6.7109375" hidden="1" customWidth="1"/>
    <col min="29" max="29" width="3.42578125" hidden="1" customWidth="1"/>
    <col min="30" max="30" width="18.5703125" customWidth="1"/>
  </cols>
  <sheetData>
    <row r="1" spans="1:30" ht="15.75" x14ac:dyDescent="0.25">
      <c r="A1" s="152" t="s">
        <v>82</v>
      </c>
    </row>
    <row r="3" spans="1:30" ht="16.5" x14ac:dyDescent="0.25">
      <c r="A3" s="114" t="s">
        <v>0</v>
      </c>
      <c r="B3" s="59" t="s">
        <v>78</v>
      </c>
      <c r="C3" s="115"/>
      <c r="D3" s="116"/>
      <c r="E3" s="116"/>
      <c r="F3" s="117" t="s">
        <v>2</v>
      </c>
      <c r="G3" s="117" t="s">
        <v>3</v>
      </c>
      <c r="H3" s="117" t="s">
        <v>4</v>
      </c>
      <c r="I3" s="117" t="s">
        <v>3</v>
      </c>
      <c r="J3" s="117" t="s">
        <v>5</v>
      </c>
      <c r="K3" s="117" t="s">
        <v>3</v>
      </c>
      <c r="L3" s="117" t="s">
        <v>6</v>
      </c>
      <c r="M3" s="117" t="s">
        <v>3</v>
      </c>
      <c r="N3" s="117" t="s">
        <v>7</v>
      </c>
      <c r="O3" s="117" t="s">
        <v>3</v>
      </c>
      <c r="P3" s="117" t="s">
        <v>8</v>
      </c>
      <c r="Q3" s="117" t="s">
        <v>3</v>
      </c>
      <c r="R3" s="117" t="s">
        <v>9</v>
      </c>
      <c r="S3" s="117" t="s">
        <v>3</v>
      </c>
      <c r="T3" s="117" t="s">
        <v>10</v>
      </c>
      <c r="U3" s="117" t="s">
        <v>3</v>
      </c>
      <c r="V3" s="117" t="s">
        <v>11</v>
      </c>
      <c r="W3" s="117" t="s">
        <v>3</v>
      </c>
      <c r="X3" s="117" t="s">
        <v>12</v>
      </c>
      <c r="Y3" s="117" t="s">
        <v>3</v>
      </c>
      <c r="Z3" s="117" t="s">
        <v>13</v>
      </c>
      <c r="AA3" s="117" t="s">
        <v>3</v>
      </c>
      <c r="AB3" s="117" t="s">
        <v>14</v>
      </c>
      <c r="AC3" s="117" t="s">
        <v>3</v>
      </c>
      <c r="AD3" s="118" t="s">
        <v>15</v>
      </c>
    </row>
    <row r="4" spans="1:30" ht="16.5" x14ac:dyDescent="0.35">
      <c r="A4" s="119" t="s">
        <v>16</v>
      </c>
      <c r="B4" s="8"/>
      <c r="C4" s="9"/>
      <c r="D4" s="10"/>
      <c r="E4" s="10"/>
      <c r="F4" s="120" t="s">
        <v>17</v>
      </c>
      <c r="G4" s="120"/>
      <c r="H4" s="120" t="s">
        <v>17</v>
      </c>
      <c r="I4" s="120"/>
      <c r="J4" s="120" t="s">
        <v>17</v>
      </c>
      <c r="K4" s="120"/>
      <c r="L4" s="120" t="s">
        <v>17</v>
      </c>
      <c r="M4" s="120"/>
      <c r="N4" s="120" t="s">
        <v>17</v>
      </c>
      <c r="O4" s="120"/>
      <c r="P4" s="120" t="s">
        <v>17</v>
      </c>
      <c r="Q4" s="120"/>
      <c r="R4" s="120" t="s">
        <v>17</v>
      </c>
      <c r="S4" s="120"/>
      <c r="T4" s="120" t="s">
        <v>17</v>
      </c>
      <c r="U4" s="120"/>
      <c r="V4" s="120" t="s">
        <v>17</v>
      </c>
      <c r="W4" s="120"/>
      <c r="X4" s="120" t="s">
        <v>17</v>
      </c>
      <c r="Y4" s="120"/>
      <c r="Z4" s="120" t="s">
        <v>17</v>
      </c>
      <c r="AA4" s="120"/>
      <c r="AB4" s="120" t="s">
        <v>17</v>
      </c>
      <c r="AC4" s="120"/>
      <c r="AD4" s="121" t="s">
        <v>18</v>
      </c>
    </row>
    <row r="5" spans="1:30" x14ac:dyDescent="0.25">
      <c r="A5" s="122">
        <v>1</v>
      </c>
      <c r="B5" s="123"/>
      <c r="C5" s="124">
        <v>2</v>
      </c>
      <c r="D5" s="125"/>
      <c r="E5" s="125">
        <v>3</v>
      </c>
      <c r="F5" s="122">
        <v>4</v>
      </c>
      <c r="G5" s="122">
        <v>5</v>
      </c>
      <c r="H5" s="122">
        <v>6</v>
      </c>
      <c r="I5" s="122">
        <v>7</v>
      </c>
      <c r="J5" s="122">
        <v>8</v>
      </c>
      <c r="K5" s="122">
        <v>9</v>
      </c>
      <c r="L5" s="122">
        <v>10</v>
      </c>
      <c r="M5" s="122">
        <v>11</v>
      </c>
      <c r="N5" s="122">
        <v>12</v>
      </c>
      <c r="O5" s="122">
        <v>13</v>
      </c>
      <c r="P5" s="122">
        <v>14</v>
      </c>
      <c r="Q5" s="122">
        <v>15</v>
      </c>
      <c r="R5" s="122">
        <v>16</v>
      </c>
      <c r="S5" s="122">
        <v>17</v>
      </c>
      <c r="T5" s="122">
        <v>18</v>
      </c>
      <c r="U5" s="122">
        <v>19</v>
      </c>
      <c r="V5" s="122">
        <v>20</v>
      </c>
      <c r="W5" s="122">
        <v>21</v>
      </c>
      <c r="X5" s="122">
        <v>22</v>
      </c>
      <c r="Y5" s="122">
        <v>23</v>
      </c>
      <c r="Z5" s="122">
        <v>24</v>
      </c>
      <c r="AA5" s="122">
        <v>25</v>
      </c>
      <c r="AB5" s="122">
        <v>26</v>
      </c>
      <c r="AC5" s="122">
        <v>27</v>
      </c>
      <c r="AD5" s="126">
        <v>4</v>
      </c>
    </row>
    <row r="6" spans="1:30" ht="19.149999999999999" customHeight="1" x14ac:dyDescent="0.3">
      <c r="A6" s="127"/>
      <c r="B6" s="162" t="s">
        <v>62</v>
      </c>
      <c r="C6" s="163"/>
      <c r="D6" s="164"/>
      <c r="E6" s="128" t="s">
        <v>63</v>
      </c>
      <c r="F6" s="129">
        <v>17.2</v>
      </c>
      <c r="G6" s="129"/>
      <c r="H6" s="129">
        <v>24.6</v>
      </c>
      <c r="I6" s="129"/>
      <c r="J6" s="129">
        <v>76.599999999999994</v>
      </c>
      <c r="K6" s="129"/>
      <c r="L6" s="129">
        <v>217.4</v>
      </c>
      <c r="M6" s="129"/>
      <c r="N6" s="129">
        <v>452.5</v>
      </c>
      <c r="O6" s="129"/>
      <c r="P6" s="129">
        <v>800.7</v>
      </c>
      <c r="Q6" s="129"/>
      <c r="R6" s="129">
        <v>932</v>
      </c>
      <c r="S6" s="129"/>
      <c r="T6" s="129">
        <v>612.1</v>
      </c>
      <c r="U6" s="129"/>
      <c r="V6" s="129">
        <v>468.4</v>
      </c>
      <c r="W6" s="129"/>
      <c r="X6" s="129">
        <v>243.4</v>
      </c>
      <c r="Y6" s="129"/>
      <c r="Z6" s="129">
        <v>47.1</v>
      </c>
      <c r="AA6" s="129"/>
      <c r="AB6" s="129">
        <v>11.9</v>
      </c>
      <c r="AC6" s="129"/>
      <c r="AD6" s="150">
        <f>SUM(F6:AC6)</f>
        <v>3903.9</v>
      </c>
    </row>
    <row r="7" spans="1:30" ht="19.149999999999999" customHeight="1" x14ac:dyDescent="0.3">
      <c r="A7" s="127"/>
      <c r="B7" s="162" t="s">
        <v>64</v>
      </c>
      <c r="C7" s="163"/>
      <c r="D7" s="164"/>
      <c r="E7" s="128" t="s">
        <v>65</v>
      </c>
      <c r="F7" s="129">
        <v>1.1000000000000001</v>
      </c>
      <c r="G7" s="129"/>
      <c r="H7" s="129">
        <v>1.8</v>
      </c>
      <c r="I7" s="129"/>
      <c r="J7" s="129">
        <v>4.3</v>
      </c>
      <c r="K7" s="129"/>
      <c r="L7" s="129">
        <v>9.8000000000000007</v>
      </c>
      <c r="M7" s="129"/>
      <c r="N7" s="129">
        <v>16.100000000000001</v>
      </c>
      <c r="O7" s="129"/>
      <c r="P7" s="129">
        <v>19.8</v>
      </c>
      <c r="Q7" s="129"/>
      <c r="R7" s="129">
        <v>21.2</v>
      </c>
      <c r="S7" s="129"/>
      <c r="T7" s="129">
        <v>18.600000000000001</v>
      </c>
      <c r="U7" s="129"/>
      <c r="V7" s="129">
        <v>16.5</v>
      </c>
      <c r="W7" s="129"/>
      <c r="X7" s="129">
        <v>7.7</v>
      </c>
      <c r="Y7" s="129"/>
      <c r="Z7" s="129">
        <v>1.9</v>
      </c>
      <c r="AA7" s="129"/>
      <c r="AB7" s="129">
        <v>1</v>
      </c>
      <c r="AC7" s="129"/>
      <c r="AD7" s="151">
        <f>SUM(F7:AC7)</f>
        <v>119.80000000000003</v>
      </c>
    </row>
    <row r="8" spans="1:30" ht="19.149999999999999" customHeight="1" x14ac:dyDescent="0.3">
      <c r="A8" s="117">
        <v>1</v>
      </c>
      <c r="B8" s="130" t="s">
        <v>79</v>
      </c>
      <c r="C8" s="131"/>
      <c r="D8" s="132"/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46">
        <v>5555.3</v>
      </c>
    </row>
    <row r="9" spans="1:30" ht="19.149999999999999" customHeight="1" x14ac:dyDescent="0.3">
      <c r="A9" s="117">
        <v>2</v>
      </c>
      <c r="B9" s="135" t="s">
        <v>68</v>
      </c>
      <c r="C9" s="136"/>
      <c r="D9" s="110"/>
      <c r="E9" s="109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46">
        <v>3643.1</v>
      </c>
    </row>
    <row r="10" spans="1:30" ht="19.149999999999999" customHeight="1" x14ac:dyDescent="0.3">
      <c r="A10" s="117">
        <v>3</v>
      </c>
      <c r="B10" s="137" t="s">
        <v>69</v>
      </c>
      <c r="C10" s="138"/>
      <c r="D10" s="132"/>
      <c r="E10" s="13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46">
        <v>3643.1</v>
      </c>
    </row>
    <row r="11" spans="1:30" ht="19.149999999999999" customHeight="1" x14ac:dyDescent="0.3">
      <c r="A11" s="117">
        <v>4</v>
      </c>
      <c r="B11" s="139" t="s">
        <v>80</v>
      </c>
      <c r="C11" s="112"/>
      <c r="D11" s="113"/>
      <c r="E11" s="109"/>
      <c r="F11" s="114" t="s">
        <v>40</v>
      </c>
      <c r="G11" s="114"/>
      <c r="H11" s="114" t="s">
        <v>40</v>
      </c>
      <c r="I11" s="114"/>
      <c r="J11" s="114" t="s">
        <v>40</v>
      </c>
      <c r="K11" s="114"/>
      <c r="L11" s="114" t="s">
        <v>40</v>
      </c>
      <c r="M11" s="114"/>
      <c r="N11" s="114" t="s">
        <v>40</v>
      </c>
      <c r="O11" s="114"/>
      <c r="P11" s="114" t="s">
        <v>40</v>
      </c>
      <c r="Q11" s="114"/>
      <c r="R11" s="114" t="s">
        <v>40</v>
      </c>
      <c r="S11" s="114"/>
      <c r="T11" s="114" t="s">
        <v>40</v>
      </c>
      <c r="U11" s="114"/>
      <c r="V11" s="114" t="s">
        <v>40</v>
      </c>
      <c r="W11" s="114"/>
      <c r="X11" s="114" t="s">
        <v>40</v>
      </c>
      <c r="Y11" s="114"/>
      <c r="Z11" s="114" t="s">
        <v>40</v>
      </c>
      <c r="AA11" s="114"/>
      <c r="AB11" s="114" t="s">
        <v>40</v>
      </c>
      <c r="AC11" s="114"/>
      <c r="AD11" s="146">
        <v>6377.5</v>
      </c>
    </row>
    <row r="12" spans="1:30" ht="19.149999999999999" customHeight="1" x14ac:dyDescent="0.3">
      <c r="A12" s="117">
        <v>5</v>
      </c>
      <c r="B12" s="135" t="s">
        <v>70</v>
      </c>
      <c r="C12" s="111"/>
      <c r="D12" s="110"/>
      <c r="E12" s="109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46">
        <v>6377.5</v>
      </c>
    </row>
    <row r="13" spans="1:30" ht="19.149999999999999" customHeight="1" x14ac:dyDescent="0.3">
      <c r="A13" s="140">
        <v>6</v>
      </c>
      <c r="B13" s="135" t="s">
        <v>71</v>
      </c>
      <c r="C13" s="111"/>
      <c r="D13" s="110"/>
      <c r="E13" s="109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46">
        <v>2130.8000000000002</v>
      </c>
    </row>
    <row r="14" spans="1:30" ht="19.149999999999999" customHeight="1" x14ac:dyDescent="0.3">
      <c r="A14" s="140">
        <v>7</v>
      </c>
      <c r="B14" s="141" t="s">
        <v>81</v>
      </c>
      <c r="C14" s="138"/>
      <c r="D14" s="110"/>
      <c r="E14" s="109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46">
        <v>2801</v>
      </c>
    </row>
    <row r="15" spans="1:30" ht="19.149999999999999" customHeight="1" x14ac:dyDescent="0.3">
      <c r="A15" s="117">
        <v>8</v>
      </c>
      <c r="B15" s="135" t="s">
        <v>72</v>
      </c>
      <c r="C15" s="111"/>
      <c r="D15" s="110"/>
      <c r="E15" s="109"/>
      <c r="F15" s="114"/>
      <c r="G15" s="114"/>
      <c r="H15" s="13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46">
        <v>2915.7</v>
      </c>
    </row>
    <row r="16" spans="1:30" ht="19.149999999999999" customHeight="1" x14ac:dyDescent="0.3">
      <c r="A16" s="117">
        <v>9</v>
      </c>
      <c r="B16" s="137" t="s">
        <v>73</v>
      </c>
      <c r="C16" s="111"/>
      <c r="D16" s="110"/>
      <c r="E16" s="109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46">
        <v>2915.7</v>
      </c>
    </row>
    <row r="17" spans="1:30" ht="19.149999999999999" customHeight="1" x14ac:dyDescent="0.3">
      <c r="A17" s="117">
        <v>10</v>
      </c>
      <c r="B17" s="135" t="s">
        <v>74</v>
      </c>
      <c r="C17" s="111"/>
      <c r="D17" s="110"/>
      <c r="E17" s="109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46">
        <v>2801</v>
      </c>
    </row>
    <row r="18" spans="1:30" ht="19.149999999999999" customHeight="1" x14ac:dyDescent="0.3">
      <c r="A18" s="142">
        <v>11</v>
      </c>
      <c r="B18" s="143" t="s">
        <v>75</v>
      </c>
      <c r="C18" s="112"/>
      <c r="D18" s="113"/>
      <c r="E18" s="144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7">
        <v>2801</v>
      </c>
    </row>
    <row r="20" spans="1:30" x14ac:dyDescent="0.25">
      <c r="B20" s="148" t="s">
        <v>76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</row>
    <row r="21" spans="1:30" x14ac:dyDescent="0.25">
      <c r="B21" s="148" t="s">
        <v>77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</row>
  </sheetData>
  <mergeCells count="2">
    <mergeCell ref="B6:D6"/>
    <mergeCell ref="B7:D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Rainfall 2017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STATS</cp:lastModifiedBy>
  <cp:lastPrinted>2021-02-03T10:44:04Z</cp:lastPrinted>
  <dcterms:created xsi:type="dcterms:W3CDTF">2018-08-07T05:39:30Z</dcterms:created>
  <dcterms:modified xsi:type="dcterms:W3CDTF">2021-10-11T07:22:32Z</dcterms:modified>
</cp:coreProperties>
</file>