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7050"/>
  </bookViews>
  <sheets>
    <sheet name="Final &amp; Modified" sheetId="3" r:id="rId1"/>
  </sheets>
  <calcPr calcId="125725"/>
</workbook>
</file>

<file path=xl/calcChain.xml><?xml version="1.0" encoding="utf-8"?>
<calcChain xmlns="http://schemas.openxmlformats.org/spreadsheetml/2006/main">
  <c r="AA85" i="3"/>
  <c r="Y89"/>
  <c r="W89"/>
  <c r="W88"/>
  <c r="U89"/>
  <c r="S89"/>
  <c r="S88"/>
  <c r="S90" s="1"/>
  <c r="Q89"/>
  <c r="O89"/>
  <c r="O88"/>
  <c r="O90" s="1"/>
  <c r="M89"/>
  <c r="K89"/>
  <c r="I89"/>
  <c r="G89"/>
  <c r="E89"/>
  <c r="Y85"/>
  <c r="Y88" s="1"/>
  <c r="W85"/>
  <c r="U85"/>
  <c r="U88" s="1"/>
  <c r="S85"/>
  <c r="Q85"/>
  <c r="Q88" s="1"/>
  <c r="O85"/>
  <c r="M85"/>
  <c r="M88" s="1"/>
  <c r="M90" s="1"/>
  <c r="K85"/>
  <c r="K88" s="1"/>
  <c r="K90" s="1"/>
  <c r="I85"/>
  <c r="I88" s="1"/>
  <c r="G85"/>
  <c r="G88" s="1"/>
  <c r="E85"/>
  <c r="Q90" l="1"/>
  <c r="U90"/>
  <c r="G90"/>
  <c r="W90"/>
  <c r="I90"/>
  <c r="Y90"/>
  <c r="AA86"/>
  <c r="X89"/>
  <c r="V89"/>
  <c r="T89"/>
  <c r="R89"/>
  <c r="P89"/>
  <c r="N89"/>
  <c r="L89"/>
  <c r="J89"/>
  <c r="H89"/>
  <c r="F89"/>
  <c r="D89"/>
  <c r="X88"/>
  <c r="V88"/>
  <c r="T88"/>
  <c r="R88"/>
  <c r="P88"/>
  <c r="N88"/>
  <c r="L88"/>
  <c r="J88"/>
  <c r="H88"/>
  <c r="F88"/>
  <c r="D88"/>
  <c r="Z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AA83"/>
  <c r="AB83" s="1"/>
  <c r="AC83" s="1"/>
  <c r="AA82"/>
  <c r="AB82" s="1"/>
  <c r="AC82" s="1"/>
  <c r="Y81"/>
  <c r="W81"/>
  <c r="U81"/>
  <c r="T81"/>
  <c r="S81"/>
  <c r="R81"/>
  <c r="Q81"/>
  <c r="P81"/>
  <c r="O81"/>
  <c r="M81"/>
  <c r="K81"/>
  <c r="I81"/>
  <c r="G81"/>
  <c r="F81"/>
  <c r="E81"/>
  <c r="D81"/>
  <c r="AA80"/>
  <c r="Z80"/>
  <c r="AA79"/>
  <c r="Z79"/>
  <c r="Y78"/>
  <c r="X78"/>
  <c r="W78"/>
  <c r="V78"/>
  <c r="U78"/>
  <c r="T78"/>
  <c r="S78"/>
  <c r="R78"/>
  <c r="Q78"/>
  <c r="P78"/>
  <c r="M78"/>
  <c r="L78"/>
  <c r="K78"/>
  <c r="J78"/>
  <c r="I78"/>
  <c r="H78"/>
  <c r="G78"/>
  <c r="F78"/>
  <c r="E78"/>
  <c r="D78"/>
  <c r="AA77"/>
  <c r="Z77"/>
  <c r="AA76"/>
  <c r="Z76"/>
  <c r="Y75"/>
  <c r="X75"/>
  <c r="W75"/>
  <c r="V75"/>
  <c r="U75"/>
  <c r="T75"/>
  <c r="S75"/>
  <c r="R75"/>
  <c r="Q75"/>
  <c r="P75"/>
  <c r="M75"/>
  <c r="L75"/>
  <c r="K75"/>
  <c r="J75"/>
  <c r="I75"/>
  <c r="H75"/>
  <c r="G75"/>
  <c r="F75"/>
  <c r="E75"/>
  <c r="D75"/>
  <c r="AA74"/>
  <c r="Z74"/>
  <c r="AA73"/>
  <c r="Z73"/>
  <c r="Y72"/>
  <c r="X72"/>
  <c r="W72"/>
  <c r="V72"/>
  <c r="U72"/>
  <c r="T72"/>
  <c r="S72"/>
  <c r="R72"/>
  <c r="Q72"/>
  <c r="P72"/>
  <c r="M72"/>
  <c r="L72"/>
  <c r="K72"/>
  <c r="J72"/>
  <c r="I72"/>
  <c r="H72"/>
  <c r="G72"/>
  <c r="F72"/>
  <c r="E72"/>
  <c r="D72"/>
  <c r="AA71"/>
  <c r="Z71"/>
  <c r="AA70"/>
  <c r="Z70"/>
  <c r="Y69"/>
  <c r="X69"/>
  <c r="W69"/>
  <c r="V69"/>
  <c r="U69"/>
  <c r="T69"/>
  <c r="S69"/>
  <c r="R69"/>
  <c r="Q69"/>
  <c r="P69"/>
  <c r="M69"/>
  <c r="L69"/>
  <c r="K69"/>
  <c r="J69"/>
  <c r="I69"/>
  <c r="H69"/>
  <c r="G69"/>
  <c r="F69"/>
  <c r="E69"/>
  <c r="D69"/>
  <c r="AA68"/>
  <c r="Z68"/>
  <c r="AA67"/>
  <c r="Z67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AA65"/>
  <c r="Z65"/>
  <c r="AA64"/>
  <c r="AB64" s="1"/>
  <c r="AC64" s="1"/>
  <c r="Z64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AA62"/>
  <c r="Z62"/>
  <c r="AA61"/>
  <c r="Z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AA59"/>
  <c r="Z59"/>
  <c r="AA58"/>
  <c r="Z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AA56"/>
  <c r="Z56"/>
  <c r="AA55"/>
  <c r="Z55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B48"/>
  <c r="AC48" s="1"/>
  <c r="AA48"/>
  <c r="Z48"/>
  <c r="AA47"/>
  <c r="Z47"/>
  <c r="Y46"/>
  <c r="X46"/>
  <c r="W46"/>
  <c r="V46"/>
  <c r="U46"/>
  <c r="T46"/>
  <c r="S46"/>
  <c r="R46"/>
  <c r="Q46"/>
  <c r="P46"/>
  <c r="M46"/>
  <c r="L46"/>
  <c r="K46"/>
  <c r="J46"/>
  <c r="I46"/>
  <c r="H46"/>
  <c r="G46"/>
  <c r="F46"/>
  <c r="E46"/>
  <c r="D46"/>
  <c r="AA45"/>
  <c r="Z45"/>
  <c r="AA44"/>
  <c r="AB44" s="1"/>
  <c r="AC44" s="1"/>
  <c r="Z44"/>
  <c r="Y43"/>
  <c r="X43"/>
  <c r="W43"/>
  <c r="V43"/>
  <c r="U43"/>
  <c r="T43"/>
  <c r="S43"/>
  <c r="R43"/>
  <c r="Q43"/>
  <c r="P43"/>
  <c r="M43"/>
  <c r="L43"/>
  <c r="G43"/>
  <c r="F43"/>
  <c r="E43"/>
  <c r="D43"/>
  <c r="AA42"/>
  <c r="Z42"/>
  <c r="Z43" s="1"/>
  <c r="AB41"/>
  <c r="AC41" s="1"/>
  <c r="AA41"/>
  <c r="Z41"/>
  <c r="Y40"/>
  <c r="X40"/>
  <c r="W40"/>
  <c r="V40"/>
  <c r="U40"/>
  <c r="T40"/>
  <c r="S40"/>
  <c r="R40"/>
  <c r="Q40"/>
  <c r="P40"/>
  <c r="M40"/>
  <c r="L40"/>
  <c r="K40"/>
  <c r="J40"/>
  <c r="I40"/>
  <c r="H40"/>
  <c r="G40"/>
  <c r="F40"/>
  <c r="E40"/>
  <c r="D40"/>
  <c r="AA39"/>
  <c r="Z39"/>
  <c r="AA38"/>
  <c r="Z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AA36"/>
  <c r="Z36"/>
  <c r="AA35"/>
  <c r="Z35"/>
  <c r="Y34"/>
  <c r="X34"/>
  <c r="W34"/>
  <c r="V34"/>
  <c r="U34"/>
  <c r="T34"/>
  <c r="S34"/>
  <c r="R34"/>
  <c r="Q34"/>
  <c r="P34"/>
  <c r="O34"/>
  <c r="N34"/>
  <c r="M34"/>
  <c r="L34"/>
  <c r="I34"/>
  <c r="H34"/>
  <c r="G34"/>
  <c r="F34"/>
  <c r="AA33"/>
  <c r="Z33"/>
  <c r="AA32"/>
  <c r="Z32"/>
  <c r="Y31"/>
  <c r="X31"/>
  <c r="U31"/>
  <c r="T31"/>
  <c r="S31"/>
  <c r="R31"/>
  <c r="Q31"/>
  <c r="P31"/>
  <c r="M31"/>
  <c r="L31"/>
  <c r="K31"/>
  <c r="J31"/>
  <c r="I31"/>
  <c r="H31"/>
  <c r="G31"/>
  <c r="F31"/>
  <c r="E31"/>
  <c r="D31"/>
  <c r="AA30"/>
  <c r="Z30"/>
  <c r="AA29"/>
  <c r="Z29"/>
  <c r="Y28"/>
  <c r="X28"/>
  <c r="W28"/>
  <c r="V28"/>
  <c r="U28"/>
  <c r="T28"/>
  <c r="S28"/>
  <c r="R28"/>
  <c r="Q28"/>
  <c r="P28"/>
  <c r="O28"/>
  <c r="N28"/>
  <c r="M28"/>
  <c r="L28"/>
  <c r="I28"/>
  <c r="H28"/>
  <c r="G28"/>
  <c r="F28"/>
  <c r="E28"/>
  <c r="D28"/>
  <c r="AA27"/>
  <c r="Z27"/>
  <c r="AA26"/>
  <c r="Z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A24"/>
  <c r="Z24"/>
  <c r="AA23"/>
  <c r="Z23"/>
  <c r="Y22"/>
  <c r="X22"/>
  <c r="W22"/>
  <c r="V22"/>
  <c r="U22"/>
  <c r="T22"/>
  <c r="S22"/>
  <c r="R22"/>
  <c r="Q22"/>
  <c r="P22"/>
  <c r="O22"/>
  <c r="N22"/>
  <c r="M22"/>
  <c r="L22"/>
  <c r="I22"/>
  <c r="H22"/>
  <c r="G22"/>
  <c r="F22"/>
  <c r="E22"/>
  <c r="D22"/>
  <c r="AA21"/>
  <c r="AB21" s="1"/>
  <c r="AC21" s="1"/>
  <c r="Z21"/>
  <c r="AA20"/>
  <c r="Z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A18"/>
  <c r="Z18"/>
  <c r="AA17"/>
  <c r="Z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A15"/>
  <c r="AB15" s="1"/>
  <c r="AC15" s="1"/>
  <c r="Z15"/>
  <c r="AA14"/>
  <c r="AB14" s="1"/>
  <c r="AC14" s="1"/>
  <c r="Z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AA12"/>
  <c r="Z12"/>
  <c r="AA11"/>
  <c r="AA13" s="1"/>
  <c r="Z11"/>
  <c r="Y10"/>
  <c r="X10"/>
  <c r="W10"/>
  <c r="V10"/>
  <c r="U10"/>
  <c r="T10"/>
  <c r="Q10"/>
  <c r="P10"/>
  <c r="O10"/>
  <c r="N10"/>
  <c r="M10"/>
  <c r="L10"/>
  <c r="K10"/>
  <c r="J10"/>
  <c r="I10"/>
  <c r="H10"/>
  <c r="G10"/>
  <c r="F10"/>
  <c r="E10"/>
  <c r="D10"/>
  <c r="AA9"/>
  <c r="Z9"/>
  <c r="AA8"/>
  <c r="Z8"/>
  <c r="AB47" l="1"/>
  <c r="AC47" s="1"/>
  <c r="Z16"/>
  <c r="AB20"/>
  <c r="AC20" s="1"/>
  <c r="AB42"/>
  <c r="AC42" s="1"/>
  <c r="AA25"/>
  <c r="AA34"/>
  <c r="AA40"/>
  <c r="AA63"/>
  <c r="AA89"/>
  <c r="AB58"/>
  <c r="AC58" s="1"/>
  <c r="AA88"/>
  <c r="Z63"/>
  <c r="AB63" s="1"/>
  <c r="AC63" s="1"/>
  <c r="Z66"/>
  <c r="AB26"/>
  <c r="AC26" s="1"/>
  <c r="AB35"/>
  <c r="AC35" s="1"/>
  <c r="AA19"/>
  <c r="Z22"/>
  <c r="AB23"/>
  <c r="AC23" s="1"/>
  <c r="AA28"/>
  <c r="AA31"/>
  <c r="AB31" s="1"/>
  <c r="AC31" s="1"/>
  <c r="AB32"/>
  <c r="AC32" s="1"/>
  <c r="AA37"/>
  <c r="AB38"/>
  <c r="AC38" s="1"/>
  <c r="AA46"/>
  <c r="Z49"/>
  <c r="AB29"/>
  <c r="AC29" s="1"/>
  <c r="Z25"/>
  <c r="AB25" s="1"/>
  <c r="AC25" s="1"/>
  <c r="Z28"/>
  <c r="Z31"/>
  <c r="Z34"/>
  <c r="Z37"/>
  <c r="Z57"/>
  <c r="AA57"/>
  <c r="Z60"/>
  <c r="Z69"/>
  <c r="Z72"/>
  <c r="Z75"/>
  <c r="Z78"/>
  <c r="Z81"/>
  <c r="AA84"/>
  <c r="AB84" s="1"/>
  <c r="AC84" s="1"/>
  <c r="AB55"/>
  <c r="AC55" s="1"/>
  <c r="AB59"/>
  <c r="AC59" s="1"/>
  <c r="AB61"/>
  <c r="AC61" s="1"/>
  <c r="AB65"/>
  <c r="AC65" s="1"/>
  <c r="AB67"/>
  <c r="AC67" s="1"/>
  <c r="AB70"/>
  <c r="AC70" s="1"/>
  <c r="AB73"/>
  <c r="AC73" s="1"/>
  <c r="AB76"/>
  <c r="AC76" s="1"/>
  <c r="F90"/>
  <c r="J90"/>
  <c r="N90"/>
  <c r="R90"/>
  <c r="V90"/>
  <c r="D90"/>
  <c r="H90"/>
  <c r="L90"/>
  <c r="P90"/>
  <c r="T90"/>
  <c r="X90"/>
  <c r="AA60"/>
  <c r="AA66"/>
  <c r="AB66" s="1"/>
  <c r="AC66" s="1"/>
  <c r="AA69"/>
  <c r="AA72"/>
  <c r="AA75"/>
  <c r="AA78"/>
  <c r="AB78" s="1"/>
  <c r="AC78" s="1"/>
  <c r="AA81"/>
  <c r="AB11"/>
  <c r="AC11" s="1"/>
  <c r="Z40"/>
  <c r="AB40" s="1"/>
  <c r="AC40" s="1"/>
  <c r="Z46"/>
  <c r="Z88"/>
  <c r="AA16"/>
  <c r="AB16" s="1"/>
  <c r="AC16" s="1"/>
  <c r="AA22"/>
  <c r="AA43"/>
  <c r="AB43" s="1"/>
  <c r="AC43" s="1"/>
  <c r="AA49"/>
  <c r="AB49" s="1"/>
  <c r="AC49" s="1"/>
  <c r="AB34"/>
  <c r="AC34" s="1"/>
  <c r="AB46"/>
  <c r="AC46" s="1"/>
  <c r="AB17"/>
  <c r="AC17" s="1"/>
  <c r="Z13"/>
  <c r="AB13" s="1"/>
  <c r="AC13" s="1"/>
  <c r="Z19"/>
  <c r="AB24"/>
  <c r="AC24" s="1"/>
  <c r="AB33"/>
  <c r="AC33" s="1"/>
  <c r="AB39"/>
  <c r="AC39" s="1"/>
  <c r="AB45"/>
  <c r="AC45" s="1"/>
  <c r="AB22"/>
  <c r="AC22" s="1"/>
  <c r="AB69"/>
  <c r="AC69" s="1"/>
  <c r="Z10"/>
  <c r="AB8"/>
  <c r="AC8" s="1"/>
  <c r="AB9"/>
  <c r="AC9" s="1"/>
  <c r="AB12"/>
  <c r="AC12" s="1"/>
  <c r="AB18"/>
  <c r="AC18" s="1"/>
  <c r="AB27"/>
  <c r="AC27" s="1"/>
  <c r="AB30"/>
  <c r="AC30" s="1"/>
  <c r="AB36"/>
  <c r="AC36" s="1"/>
  <c r="AB56"/>
  <c r="AC56" s="1"/>
  <c r="AB62"/>
  <c r="AC62" s="1"/>
  <c r="AB68"/>
  <c r="AC68" s="1"/>
  <c r="AB71"/>
  <c r="AC71" s="1"/>
  <c r="AB74"/>
  <c r="AC74" s="1"/>
  <c r="AB77"/>
  <c r="AC77" s="1"/>
  <c r="AB79"/>
  <c r="AC79" s="1"/>
  <c r="AB80"/>
  <c r="AC80" s="1"/>
  <c r="Z89"/>
  <c r="AA10"/>
  <c r="AB81" l="1"/>
  <c r="AC81" s="1"/>
  <c r="AB37"/>
  <c r="AC37" s="1"/>
  <c r="AB28"/>
  <c r="AC28" s="1"/>
  <c r="AA90"/>
  <c r="AB60"/>
  <c r="AC60" s="1"/>
  <c r="AB72"/>
  <c r="AC72" s="1"/>
  <c r="AB57"/>
  <c r="AC57" s="1"/>
  <c r="AB19"/>
  <c r="AC19" s="1"/>
  <c r="AB75"/>
  <c r="AC75" s="1"/>
  <c r="Z90"/>
  <c r="AB89"/>
  <c r="AC89" s="1"/>
  <c r="AB10"/>
  <c r="AC10" s="1"/>
  <c r="E88" l="1"/>
  <c r="E90" s="1"/>
  <c r="AB90" l="1"/>
  <c r="AC90" s="1"/>
  <c r="AA87"/>
  <c r="AB88" l="1"/>
  <c r="AC88" s="1"/>
</calcChain>
</file>

<file path=xl/sharedStrings.xml><?xml version="1.0" encoding="utf-8"?>
<sst xmlns="http://schemas.openxmlformats.org/spreadsheetml/2006/main" count="269" uniqueCount="93">
  <si>
    <t xml:space="preserve">                      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</si>
  <si>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                 DIRECTORATE OF AGRICULTURE &amp; HORTICULTURE</t>
  </si>
  <si>
    <t xml:space="preserve">                                                                                                                                                  STATE LEVEL CROP STATISTICS REPORT ON VEGETABLES CROPS 2019-20</t>
  </si>
  <si>
    <t xml:space="preserve"> A = Area in hectares         P = Production in M.T       Y = Average yield in kgs/hectare</t>
  </si>
  <si>
    <t xml:space="preserve">Sl.No. </t>
  </si>
  <si>
    <t>Name of the Crop</t>
  </si>
  <si>
    <t>Ri-Bhoi</t>
  </si>
  <si>
    <t>East Khasi Hills</t>
  </si>
  <si>
    <t>West Khasi Hills</t>
  </si>
  <si>
    <t xml:space="preserve"> South West Khasi Hills</t>
  </si>
  <si>
    <t xml:space="preserve">  West Jaintia Hills</t>
  </si>
  <si>
    <t>East Jaintia Hills</t>
  </si>
  <si>
    <t>East Garo Hills</t>
  </si>
  <si>
    <t xml:space="preserve">   North Garo Hills</t>
  </si>
  <si>
    <t>West Garo Hills</t>
  </si>
  <si>
    <t xml:space="preserve">     South West               Garo Hills</t>
  </si>
  <si>
    <t>South Garo Hills</t>
  </si>
  <si>
    <t>Meghalaya</t>
  </si>
  <si>
    <t>Variation Increased/Decreased</t>
  </si>
  <si>
    <t>Percentage of Variation</t>
  </si>
  <si>
    <t>Remarks</t>
  </si>
  <si>
    <t>2018-19</t>
  </si>
  <si>
    <t>2019-20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</si>
  <si>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</si>
  <si>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</si>
  <si>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</si>
  <si>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</si>
  <si>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</si>
  <si>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</si>
  <si>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</si>
  <si>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</si>
  <si>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</si>
  <si>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</si>
  <si>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</si>
  <si>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</t>
  </si>
  <si>
    <t>15</t>
  </si>
  <si>
    <t>12</t>
  </si>
  <si>
    <t>13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</si>
  <si>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</si>
  <si>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</si>
  <si>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</si>
  <si>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</si>
  <si>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</si>
  <si>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</si>
  <si>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</si>
  <si>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</si>
  <si>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</si>
  <si>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</si>
  <si>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</si>
  <si>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</si>
  <si>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</si>
  <si>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</si>
  <si>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</si>
  <si>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Beetroot</t>
  </si>
  <si>
    <t>A</t>
  </si>
  <si>
    <t>The Area increase due to the intervention of MIDH Scheme</t>
  </si>
  <si>
    <t>P</t>
  </si>
  <si>
    <t>Y</t>
  </si>
  <si>
    <t>Cabbage</t>
  </si>
  <si>
    <t>Cauliflower</t>
  </si>
  <si>
    <t>Radish</t>
  </si>
  <si>
    <t>Tomato</t>
  </si>
  <si>
    <t>Carrot</t>
  </si>
  <si>
    <t>Cucumber</t>
  </si>
  <si>
    <t>Capsicum</t>
  </si>
  <si>
    <t>Coriander (Leaves)</t>
  </si>
  <si>
    <t>Beans</t>
  </si>
  <si>
    <t>Brinjal</t>
  </si>
  <si>
    <t xml:space="preserve">Ladies </t>
  </si>
  <si>
    <t>Finger</t>
  </si>
  <si>
    <t>Turnip</t>
  </si>
  <si>
    <t xml:space="preserve">Bottle </t>
  </si>
  <si>
    <t>Gourd</t>
  </si>
  <si>
    <t>Knol-Khol</t>
  </si>
  <si>
    <t>Lettuce</t>
  </si>
  <si>
    <t>Pumpkin</t>
  </si>
  <si>
    <t>Mustard (Leave)</t>
  </si>
  <si>
    <t xml:space="preserve">Onion </t>
  </si>
  <si>
    <t>Bitter Gourd</t>
  </si>
  <si>
    <t>Teasle</t>
  </si>
  <si>
    <t xml:space="preserve"> Gourd</t>
  </si>
  <si>
    <t>Ridge Gourd</t>
  </si>
  <si>
    <t>Broccolli</t>
  </si>
  <si>
    <t>Squash</t>
  </si>
  <si>
    <t>Total Vegetables</t>
  </si>
  <si>
    <t>Director of Horticulture</t>
  </si>
  <si>
    <t xml:space="preserve">   Meghalaya, Shillong.</t>
  </si>
  <si>
    <t xml:space="preserve">    Meghalaya, shillong</t>
  </si>
  <si>
    <t>Director of Agriculture</t>
  </si>
  <si>
    <t xml:space="preserve">                                                                                                                                                                                           (DISTRICTWISE BREAK-UP)</t>
  </si>
  <si>
    <t>Contd/-</t>
  </si>
  <si>
    <t>Mushroom (Cultivated excluding Wild)</t>
  </si>
  <si>
    <t>Area under mushroom is specific for cultivated and excluded  wild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</si>
</sst>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7.5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6"/>
      <color theme="1"/>
      <name val="Times New Roman"/>
      <family val="1"/>
    </font>
    <font>
      <sz val="6"/>
      <color theme="1"/>
      <name val="Calibri"/>
      <family val="2"/>
      <scheme val="minor"/>
    </font>
    <font>
      <b/>
      <sz val="6"/>
      <color theme="1"/>
      <name val="Times New Roman"/>
      <family val="1"/>
    </font>
    <font>
      <sz val="7.5"/>
      <color theme="1"/>
      <name val="Times New Roman"/>
      <family val="1"/>
    </font>
    <font>
      <b/>
      <sz val="7.5"/>
      <name val="Times New Roman"/>
      <family val="1"/>
    </font>
    <font>
      <sz val="7.5"/>
      <color theme="1"/>
      <name val="Calibri"/>
      <family val="2"/>
      <scheme val="minor"/>
    </font>
    <font>
      <sz val="7.5"/>
      <name val="Calibri"/>
      <family val="2"/>
      <scheme val="minor"/>
    </font>
    <font>
      <sz val="7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right" vertical="top"/>
    </xf>
    <xf numFmtId="2" fontId="8" fillId="0" borderId="3" xfId="1" applyNumberFormat="1" applyFont="1" applyFill="1" applyBorder="1" applyAlignment="1">
      <alignment horizontal="right" vertical="center"/>
    </xf>
    <xf numFmtId="0" fontId="6" fillId="2" borderId="8" xfId="0" quotePrefix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right" vertical="top"/>
    </xf>
    <xf numFmtId="2" fontId="8" fillId="0" borderId="10" xfId="1" applyNumberFormat="1" applyFont="1" applyFill="1" applyBorder="1" applyAlignment="1">
      <alignment horizontal="right" vertical="center"/>
    </xf>
    <xf numFmtId="1" fontId="8" fillId="0" borderId="6" xfId="0" applyNumberFormat="1" applyFont="1" applyFill="1" applyBorder="1" applyAlignment="1">
      <alignment horizontal="right" vertical="top"/>
    </xf>
    <xf numFmtId="2" fontId="8" fillId="0" borderId="11" xfId="1" applyNumberFormat="1" applyFont="1" applyFill="1" applyBorder="1" applyAlignment="1">
      <alignment horizontal="right"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right" vertical="top"/>
    </xf>
    <xf numFmtId="2" fontId="10" fillId="0" borderId="3" xfId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2" borderId="8" xfId="0" quotePrefix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right" vertical="top"/>
    </xf>
    <xf numFmtId="2" fontId="10" fillId="0" borderId="10" xfId="1" applyNumberFormat="1" applyFont="1" applyFill="1" applyBorder="1" applyAlignment="1">
      <alignment horizontal="right" vertical="center"/>
    </xf>
    <xf numFmtId="0" fontId="9" fillId="2" borderId="6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right" vertical="top"/>
    </xf>
    <xf numFmtId="2" fontId="10" fillId="0" borderId="11" xfId="1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8" xfId="0" quotePrefix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6" xfId="0" quotePrefix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0" borderId="6" xfId="0" quotePrefix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" fontId="12" fillId="0" borderId="1" xfId="2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/>
    </xf>
    <xf numFmtId="1" fontId="12" fillId="0" borderId="8" xfId="2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/>
    </xf>
    <xf numFmtId="1" fontId="12" fillId="0" borderId="6" xfId="2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/>
    </xf>
    <xf numFmtId="0" fontId="13" fillId="0" borderId="0" xfId="0" applyFont="1"/>
    <xf numFmtId="0" fontId="11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horizontal="right" vertical="top"/>
    </xf>
    <xf numFmtId="164" fontId="16" fillId="0" borderId="0" xfId="0" applyNumberFormat="1" applyFont="1"/>
    <xf numFmtId="2" fontId="16" fillId="0" borderId="0" xfId="0" applyNumberFormat="1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8" fillId="0" borderId="0" xfId="0" applyFont="1"/>
    <xf numFmtId="165" fontId="19" fillId="0" borderId="8" xfId="0" applyNumberFormat="1" applyFont="1" applyFill="1" applyBorder="1" applyAlignment="1">
      <alignment horizontal="center"/>
    </xf>
    <xf numFmtId="164" fontId="18" fillId="0" borderId="0" xfId="0" applyNumberFormat="1" applyFont="1"/>
    <xf numFmtId="165" fontId="18" fillId="0" borderId="0" xfId="0" applyNumberFormat="1" applyFont="1"/>
    <xf numFmtId="166" fontId="19" fillId="0" borderId="8" xfId="0" applyNumberFormat="1" applyFont="1" applyFill="1" applyBorder="1" applyAlignment="1">
      <alignment horizontal="center"/>
    </xf>
    <xf numFmtId="1" fontId="14" fillId="0" borderId="6" xfId="3" applyNumberFormat="1" applyFont="1" applyFill="1" applyBorder="1" applyAlignment="1">
      <alignment horizontal="center" vertical="center"/>
    </xf>
    <xf numFmtId="1" fontId="14" fillId="0" borderId="3" xfId="3" applyNumberFormat="1" applyFont="1" applyFill="1" applyBorder="1" applyAlignment="1">
      <alignment horizontal="center" vertical="center"/>
    </xf>
    <xf numFmtId="1" fontId="14" fillId="0" borderId="10" xfId="3" applyNumberFormat="1" applyFont="1" applyFill="1" applyBorder="1" applyAlignment="1">
      <alignment horizontal="center" vertical="center"/>
    </xf>
    <xf numFmtId="1" fontId="14" fillId="0" borderId="11" xfId="3" applyNumberFormat="1" applyFont="1" applyFill="1" applyBorder="1" applyAlignment="1">
      <alignment horizontal="center" vertical="center"/>
    </xf>
    <xf numFmtId="1" fontId="21" fillId="0" borderId="3" xfId="3" applyNumberFormat="1" applyFont="1" applyFill="1" applyBorder="1" applyAlignment="1">
      <alignment horizontal="center" vertical="center"/>
    </xf>
    <xf numFmtId="1" fontId="21" fillId="0" borderId="10" xfId="3" applyNumberFormat="1" applyFont="1" applyFill="1" applyBorder="1" applyAlignment="1">
      <alignment horizontal="center" vertical="center"/>
    </xf>
    <xf numFmtId="1" fontId="21" fillId="0" borderId="11" xfId="3" applyNumberFormat="1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14" fillId="0" borderId="7" xfId="0" applyFont="1" applyBorder="1" applyAlignment="1">
      <alignment horizontal="center"/>
    </xf>
    <xf numFmtId="0" fontId="14" fillId="0" borderId="7" xfId="0" quotePrefix="1" applyFont="1" applyBorder="1" applyAlignment="1">
      <alignment horizontal="center"/>
    </xf>
    <xf numFmtId="1" fontId="14" fillId="0" borderId="0" xfId="3" applyNumberFormat="1" applyFont="1" applyFill="1" applyBorder="1" applyAlignment="1">
      <alignment horizontal="center" vertical="center"/>
    </xf>
    <xf numFmtId="1" fontId="23" fillId="0" borderId="3" xfId="3" applyNumberFormat="1" applyFont="1" applyFill="1" applyBorder="1" applyAlignment="1">
      <alignment horizontal="center" vertical="center"/>
    </xf>
    <xf numFmtId="1" fontId="23" fillId="0" borderId="10" xfId="3" applyNumberFormat="1" applyFont="1" applyFill="1" applyBorder="1" applyAlignment="1">
      <alignment horizontal="center" vertical="center"/>
    </xf>
    <xf numFmtId="1" fontId="23" fillId="0" borderId="11" xfId="3" applyNumberFormat="1" applyFont="1" applyFill="1" applyBorder="1" applyAlignment="1">
      <alignment horizontal="center" vertical="center"/>
    </xf>
    <xf numFmtId="164" fontId="22" fillId="0" borderId="0" xfId="0" applyNumberFormat="1" applyFont="1"/>
    <xf numFmtId="2" fontId="19" fillId="0" borderId="1" xfId="3" applyNumberFormat="1" applyFont="1" applyFill="1" applyBorder="1" applyAlignment="1">
      <alignment horizontal="center" vertical="center"/>
    </xf>
    <xf numFmtId="2" fontId="19" fillId="0" borderId="8" xfId="3" applyNumberFormat="1" applyFont="1" applyFill="1" applyBorder="1" applyAlignment="1">
      <alignment horizontal="center" vertical="center"/>
    </xf>
    <xf numFmtId="1" fontId="19" fillId="0" borderId="11" xfId="3" applyNumberFormat="1" applyFont="1" applyFill="1" applyBorder="1" applyAlignment="1">
      <alignment horizontal="center"/>
    </xf>
    <xf numFmtId="1" fontId="19" fillId="0" borderId="6" xfId="3" applyNumberFormat="1" applyFont="1" applyFill="1" applyBorder="1" applyAlignment="1">
      <alignment horizontal="center"/>
    </xf>
    <xf numFmtId="164" fontId="19" fillId="0" borderId="1" xfId="3" applyNumberFormat="1" applyFont="1" applyFill="1" applyBorder="1" applyAlignment="1">
      <alignment horizontal="center"/>
    </xf>
    <xf numFmtId="165" fontId="19" fillId="0" borderId="8" xfId="3" applyNumberFormat="1" applyFont="1" applyFill="1" applyBorder="1" applyAlignment="1">
      <alignment horizontal="center" vertical="center"/>
    </xf>
    <xf numFmtId="2" fontId="19" fillId="0" borderId="8" xfId="3" applyNumberFormat="1" applyFont="1" applyFill="1" applyBorder="1" applyAlignment="1">
      <alignment horizontal="center"/>
    </xf>
    <xf numFmtId="166" fontId="19" fillId="0" borderId="8" xfId="3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/>
    </xf>
    <xf numFmtId="165" fontId="19" fillId="0" borderId="1" xfId="0" applyNumberFormat="1" applyFont="1" applyFill="1" applyBorder="1" applyAlignment="1">
      <alignment horizontal="center"/>
    </xf>
    <xf numFmtId="2" fontId="19" fillId="0" borderId="8" xfId="0" applyNumberFormat="1" applyFont="1" applyFill="1" applyBorder="1" applyAlignment="1">
      <alignment horizontal="center"/>
    </xf>
    <xf numFmtId="1" fontId="19" fillId="0" borderId="6" xfId="3" applyNumberFormat="1" applyFont="1" applyFill="1" applyBorder="1" applyAlignment="1">
      <alignment horizontal="center" vertical="center"/>
    </xf>
    <xf numFmtId="2" fontId="19" fillId="0" borderId="3" xfId="3" applyNumberFormat="1" applyFont="1" applyFill="1" applyBorder="1" applyAlignment="1">
      <alignment horizontal="center" vertical="center"/>
    </xf>
    <xf numFmtId="164" fontId="19" fillId="0" borderId="10" xfId="3" applyNumberFormat="1" applyFont="1" applyFill="1" applyBorder="1" applyAlignment="1">
      <alignment horizontal="center" vertical="center"/>
    </xf>
    <xf numFmtId="1" fontId="19" fillId="0" borderId="11" xfId="3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1" fontId="20" fillId="0" borderId="10" xfId="3" applyNumberFormat="1" applyFont="1" applyFill="1" applyBorder="1" applyAlignment="1">
      <alignment horizontal="center" vertical="center"/>
    </xf>
    <xf numFmtId="1" fontId="20" fillId="0" borderId="8" xfId="3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" fontId="20" fillId="0" borderId="3" xfId="3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/>
    </xf>
    <xf numFmtId="1" fontId="20" fillId="0" borderId="11" xfId="3" applyNumberFormat="1" applyFont="1" applyFill="1" applyBorder="1" applyAlignment="1">
      <alignment horizontal="center" vertical="center"/>
    </xf>
    <xf numFmtId="1" fontId="20" fillId="0" borderId="6" xfId="3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" fontId="24" fillId="0" borderId="3" xfId="3" applyNumberFormat="1" applyFont="1" applyFill="1" applyBorder="1" applyAlignment="1">
      <alignment horizontal="center" vertical="center"/>
    </xf>
    <xf numFmtId="1" fontId="24" fillId="0" borderId="1" xfId="3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1" fontId="24" fillId="0" borderId="10" xfId="0" applyNumberFormat="1" applyFont="1" applyFill="1" applyBorder="1" applyAlignment="1">
      <alignment horizontal="center" vertical="center"/>
    </xf>
    <xf numFmtId="1" fontId="24" fillId="0" borderId="8" xfId="0" applyNumberFormat="1" applyFont="1" applyFill="1" applyBorder="1" applyAlignment="1">
      <alignment horizontal="center" vertical="center"/>
    </xf>
    <xf numFmtId="1" fontId="24" fillId="0" borderId="10" xfId="3" applyNumberFormat="1" applyFont="1" applyFill="1" applyBorder="1" applyAlignment="1">
      <alignment horizontal="center" vertical="center"/>
    </xf>
    <xf numFmtId="1" fontId="24" fillId="0" borderId="8" xfId="3" applyNumberFormat="1" applyFont="1" applyFill="1" applyBorder="1" applyAlignment="1">
      <alignment horizontal="center" vertical="center"/>
    </xf>
    <xf numFmtId="1" fontId="24" fillId="0" borderId="11" xfId="3" applyNumberFormat="1" applyFont="1" applyFill="1" applyBorder="1" applyAlignment="1">
      <alignment horizontal="center" vertical="center"/>
    </xf>
    <xf numFmtId="1" fontId="24" fillId="0" borderId="6" xfId="3" applyNumberFormat="1" applyFont="1" applyFill="1" applyBorder="1" applyAlignment="1">
      <alignment horizontal="center" vertical="center"/>
    </xf>
    <xf numFmtId="1" fontId="20" fillId="0" borderId="1" xfId="3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" fontId="20" fillId="0" borderId="0" xfId="3" applyNumberFormat="1" applyFont="1" applyFill="1" applyBorder="1" applyAlignment="1">
      <alignment horizontal="center" vertical="center"/>
    </xf>
    <xf numFmtId="1" fontId="20" fillId="0" borderId="3" xfId="3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" fontId="23" fillId="0" borderId="6" xfId="3" applyNumberFormat="1" applyFont="1" applyFill="1" applyBorder="1" applyAlignment="1">
      <alignment horizontal="center" vertical="center"/>
    </xf>
    <xf numFmtId="1" fontId="20" fillId="0" borderId="3" xfId="3" applyNumberFormat="1" applyFont="1" applyFill="1" applyBorder="1" applyAlignment="1">
      <alignment horizontal="center"/>
    </xf>
    <xf numFmtId="164" fontId="20" fillId="0" borderId="3" xfId="3" applyNumberFormat="1" applyFont="1" applyFill="1" applyBorder="1" applyAlignment="1">
      <alignment horizontal="center"/>
    </xf>
    <xf numFmtId="2" fontId="20" fillId="0" borderId="3" xfId="3" applyNumberFormat="1" applyFont="1" applyFill="1" applyBorder="1" applyAlignment="1">
      <alignment horizontal="center"/>
    </xf>
    <xf numFmtId="1" fontId="20" fillId="0" borderId="1" xfId="3" applyNumberFormat="1" applyFont="1" applyFill="1" applyBorder="1" applyAlignment="1">
      <alignment horizontal="center"/>
    </xf>
    <xf numFmtId="1" fontId="20" fillId="0" borderId="10" xfId="3" applyNumberFormat="1" applyFont="1" applyFill="1" applyBorder="1" applyAlignment="1">
      <alignment horizontal="center"/>
    </xf>
    <xf numFmtId="2" fontId="20" fillId="0" borderId="10" xfId="3" applyNumberFormat="1" applyFont="1" applyFill="1" applyBorder="1" applyAlignment="1">
      <alignment horizontal="center"/>
    </xf>
    <xf numFmtId="164" fontId="20" fillId="0" borderId="10" xfId="3" applyNumberFormat="1" applyFont="1" applyFill="1" applyBorder="1" applyAlignment="1">
      <alignment horizontal="center"/>
    </xf>
    <xf numFmtId="1" fontId="20" fillId="0" borderId="8" xfId="3" applyNumberFormat="1" applyFont="1" applyFill="1" applyBorder="1" applyAlignment="1">
      <alignment horizontal="center"/>
    </xf>
    <xf numFmtId="1" fontId="20" fillId="0" borderId="11" xfId="3" applyNumberFormat="1" applyFont="1" applyFill="1" applyBorder="1" applyAlignment="1">
      <alignment horizontal="center"/>
    </xf>
    <xf numFmtId="1" fontId="20" fillId="0" borderId="6" xfId="3" applyNumberFormat="1" applyFont="1" applyFill="1" applyBorder="1" applyAlignment="1">
      <alignment horizontal="center"/>
    </xf>
    <xf numFmtId="165" fontId="20" fillId="0" borderId="10" xfId="3" applyNumberFormat="1" applyFont="1" applyFill="1" applyBorder="1" applyAlignment="1">
      <alignment horizontal="center"/>
    </xf>
    <xf numFmtId="166" fontId="20" fillId="0" borderId="10" xfId="3" applyNumberFormat="1" applyFont="1" applyFill="1" applyBorder="1" applyAlignment="1">
      <alignment horizontal="center"/>
    </xf>
    <xf numFmtId="2" fontId="20" fillId="0" borderId="11" xfId="3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right" vertical="top"/>
    </xf>
    <xf numFmtId="2" fontId="17" fillId="0" borderId="3" xfId="1" applyNumberFormat="1" applyFont="1" applyFill="1" applyBorder="1" applyAlignment="1">
      <alignment horizontal="right" vertical="center"/>
    </xf>
    <xf numFmtId="1" fontId="19" fillId="0" borderId="8" xfId="0" applyNumberFormat="1" applyFont="1" applyFill="1" applyBorder="1" applyAlignment="1">
      <alignment horizontal="center"/>
    </xf>
    <xf numFmtId="1" fontId="17" fillId="0" borderId="8" xfId="0" applyNumberFormat="1" applyFont="1" applyFill="1" applyBorder="1" applyAlignment="1">
      <alignment horizontal="right" vertical="top"/>
    </xf>
    <xf numFmtId="2" fontId="17" fillId="0" borderId="10" xfId="1" applyNumberFormat="1" applyFont="1" applyFill="1" applyBorder="1" applyAlignment="1">
      <alignment horizontal="right" vertical="center"/>
    </xf>
    <xf numFmtId="1" fontId="17" fillId="0" borderId="6" xfId="0" applyNumberFormat="1" applyFont="1" applyFill="1" applyBorder="1" applyAlignment="1">
      <alignment horizontal="right" vertical="top"/>
    </xf>
    <xf numFmtId="2" fontId="17" fillId="0" borderId="1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</cellXfs>
  <cellStyles count="4">
    <cellStyle name="Comma 4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5"/>
  <sheetViews>
    <sheetView tabSelected="1" workbookViewId="0">
      <selection activeCell="U1" sqref="U1:U1048576"/>
    </sheetView>
  </sheetViews>
  <sheetFormatPr defaultRowHeight="15"/>
  <cols>
    <col min="1" max="1" width="2.7109375" customWidth="1"/>
    <col min="2" max="2" width="11.28515625" customWidth="1"/>
    <col min="3" max="3" width="3.28515625" customWidth="1"/>
    <col min="4" max="4" width="5.42578125" customWidth="1"/>
    <col min="5" max="5" width="7.7109375" customWidth="1"/>
    <col min="6" max="6" width="5.85546875" customWidth="1"/>
    <col min="7" max="7" width="8.7109375" customWidth="1"/>
    <col min="8" max="8" width="5.85546875" customWidth="1"/>
    <col min="9" max="9" width="8.140625" customWidth="1"/>
    <col min="10" max="10" width="5.28515625" customWidth="1"/>
    <col min="11" max="11" width="8.28515625" customWidth="1"/>
    <col min="12" max="12" width="5.85546875" customWidth="1"/>
    <col min="13" max="13" width="7.85546875" customWidth="1"/>
    <col min="14" max="14" width="5.5703125" customWidth="1"/>
    <col min="15" max="15" width="7.140625" customWidth="1"/>
    <col min="16" max="16" width="7.28515625" customWidth="1"/>
    <col min="17" max="17" width="7.42578125" customWidth="1"/>
    <col min="18" max="18" width="6.7109375" customWidth="1"/>
    <col min="19" max="19" width="7.5703125" customWidth="1"/>
    <col min="20" max="20" width="5.85546875" customWidth="1"/>
    <col min="21" max="21" width="8.5703125" customWidth="1"/>
    <col min="22" max="22" width="5" customWidth="1"/>
    <col min="23" max="23" width="7.42578125" customWidth="1"/>
    <col min="24" max="24" width="6.7109375" customWidth="1"/>
    <col min="25" max="25" width="8.85546875" customWidth="1"/>
    <col min="26" max="26" width="7.85546875" style="95" customWidth="1"/>
    <col min="27" max="27" width="9.42578125" style="95" customWidth="1"/>
    <col min="28" max="28" width="4.42578125" customWidth="1"/>
    <col min="29" max="29" width="6.5703125" customWidth="1"/>
    <col min="30" max="30" width="7.5703125" customWidth="1"/>
  </cols>
  <sheetData>
    <row r="1" spans="1:30" ht="11.25" customHeight="1">
      <c r="A1" s="69" t="s">
        <v>0</v>
      </c>
      <c r="B1" s="69"/>
      <c r="C1" s="69"/>
      <c r="D1" s="70"/>
      <c r="E1" s="71"/>
      <c r="F1" s="72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  <c r="S1" s="72"/>
      <c r="T1" s="72"/>
      <c r="U1" s="72"/>
      <c r="V1" s="72"/>
      <c r="W1" s="72"/>
      <c r="X1" s="72"/>
      <c r="Y1" s="72"/>
      <c r="Z1" s="94"/>
      <c r="AA1" s="94"/>
      <c r="AB1" s="71"/>
      <c r="AC1" s="71"/>
      <c r="AD1" s="71"/>
    </row>
    <row r="2" spans="1:30" ht="11.25" customHeight="1">
      <c r="A2" s="69" t="s">
        <v>1</v>
      </c>
      <c r="B2" s="69"/>
      <c r="C2" s="69"/>
      <c r="D2" s="70"/>
      <c r="E2" s="71"/>
      <c r="F2" s="72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72"/>
      <c r="T2" s="72"/>
      <c r="U2" s="72"/>
      <c r="V2" s="72"/>
      <c r="W2" s="72"/>
      <c r="X2" s="72"/>
      <c r="Y2" s="72"/>
      <c r="Z2" s="94"/>
      <c r="AA2" s="94"/>
      <c r="AB2" s="71"/>
      <c r="AC2" s="71"/>
      <c r="AD2" s="71"/>
    </row>
    <row r="3" spans="1:30" ht="11.25" customHeight="1">
      <c r="A3" s="1" t="s">
        <v>2</v>
      </c>
      <c r="B3" s="2"/>
      <c r="C3" s="2"/>
      <c r="D3" s="2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  <c r="AB3" s="3"/>
      <c r="AD3" s="5"/>
    </row>
    <row r="4" spans="1:30" ht="11.25" customHeight="1">
      <c r="A4" s="1" t="s">
        <v>89</v>
      </c>
      <c r="B4" s="1"/>
      <c r="C4" s="2"/>
      <c r="D4" s="2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 t="s">
        <v>3</v>
      </c>
      <c r="U4" s="4"/>
      <c r="V4" s="4"/>
      <c r="W4" s="4"/>
      <c r="X4" s="4"/>
      <c r="Y4" s="4"/>
      <c r="AB4" s="3"/>
      <c r="AD4" s="5"/>
    </row>
    <row r="5" spans="1:30">
      <c r="A5" s="188" t="s">
        <v>4</v>
      </c>
      <c r="B5" s="188" t="s">
        <v>5</v>
      </c>
      <c r="C5" s="190"/>
      <c r="D5" s="192" t="s">
        <v>6</v>
      </c>
      <c r="E5" s="193"/>
      <c r="F5" s="194" t="s">
        <v>7</v>
      </c>
      <c r="G5" s="195"/>
      <c r="H5" s="194" t="s">
        <v>8</v>
      </c>
      <c r="I5" s="195"/>
      <c r="J5" s="194" t="s">
        <v>9</v>
      </c>
      <c r="K5" s="195"/>
      <c r="L5" s="194" t="s">
        <v>10</v>
      </c>
      <c r="M5" s="195"/>
      <c r="N5" s="194" t="s">
        <v>11</v>
      </c>
      <c r="O5" s="195"/>
      <c r="P5" s="194" t="s">
        <v>12</v>
      </c>
      <c r="Q5" s="195"/>
      <c r="R5" s="194" t="s">
        <v>13</v>
      </c>
      <c r="S5" s="195"/>
      <c r="T5" s="194" t="s">
        <v>14</v>
      </c>
      <c r="U5" s="195"/>
      <c r="V5" s="194" t="s">
        <v>15</v>
      </c>
      <c r="W5" s="195"/>
      <c r="X5" s="194" t="s">
        <v>16</v>
      </c>
      <c r="Y5" s="195"/>
      <c r="Z5" s="208" t="s">
        <v>17</v>
      </c>
      <c r="AA5" s="209"/>
      <c r="AB5" s="190" t="s">
        <v>18</v>
      </c>
      <c r="AC5" s="190" t="s">
        <v>19</v>
      </c>
      <c r="AD5" s="197" t="s">
        <v>20</v>
      </c>
    </row>
    <row r="6" spans="1:30">
      <c r="A6" s="189"/>
      <c r="B6" s="189"/>
      <c r="C6" s="191"/>
      <c r="D6" s="6" t="s">
        <v>21</v>
      </c>
      <c r="E6" s="6" t="s">
        <v>22</v>
      </c>
      <c r="F6" s="6" t="s">
        <v>21</v>
      </c>
      <c r="G6" s="6" t="s">
        <v>22</v>
      </c>
      <c r="H6" s="6" t="s">
        <v>21</v>
      </c>
      <c r="I6" s="6" t="s">
        <v>22</v>
      </c>
      <c r="J6" s="6" t="s">
        <v>21</v>
      </c>
      <c r="K6" s="6" t="s">
        <v>22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22</v>
      </c>
      <c r="R6" s="6" t="s">
        <v>21</v>
      </c>
      <c r="S6" s="6" t="s">
        <v>22</v>
      </c>
      <c r="T6" s="6" t="s">
        <v>21</v>
      </c>
      <c r="U6" s="6" t="s">
        <v>22</v>
      </c>
      <c r="V6" s="6" t="s">
        <v>21</v>
      </c>
      <c r="W6" s="6" t="s">
        <v>22</v>
      </c>
      <c r="X6" s="6" t="s">
        <v>21</v>
      </c>
      <c r="Y6" s="6" t="s">
        <v>22</v>
      </c>
      <c r="Z6" s="96" t="s">
        <v>21</v>
      </c>
      <c r="AA6" s="96" t="s">
        <v>22</v>
      </c>
      <c r="AB6" s="191"/>
      <c r="AC6" s="191"/>
      <c r="AD6" s="198"/>
    </row>
    <row r="7" spans="1:30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 t="s">
        <v>45</v>
      </c>
      <c r="X7" s="7" t="s">
        <v>46</v>
      </c>
      <c r="Y7" s="7" t="s">
        <v>47</v>
      </c>
      <c r="Z7" s="97" t="s">
        <v>48</v>
      </c>
      <c r="AA7" s="97" t="s">
        <v>49</v>
      </c>
      <c r="AB7" s="7" t="s">
        <v>50</v>
      </c>
      <c r="AC7" s="7" t="s">
        <v>51</v>
      </c>
      <c r="AD7" s="7" t="s">
        <v>52</v>
      </c>
    </row>
    <row r="8" spans="1:30">
      <c r="A8" s="8" t="s">
        <v>23</v>
      </c>
      <c r="B8" s="9" t="s">
        <v>53</v>
      </c>
      <c r="C8" s="10" t="s">
        <v>54</v>
      </c>
      <c r="D8" s="118">
        <v>33</v>
      </c>
      <c r="E8" s="118">
        <v>33</v>
      </c>
      <c r="F8" s="118">
        <v>176</v>
      </c>
      <c r="G8" s="119">
        <v>176</v>
      </c>
      <c r="H8" s="118">
        <v>28</v>
      </c>
      <c r="I8" s="118">
        <v>28</v>
      </c>
      <c r="J8" s="118">
        <v>9</v>
      </c>
      <c r="K8" s="118">
        <v>9</v>
      </c>
      <c r="L8" s="118">
        <v>20</v>
      </c>
      <c r="M8" s="118">
        <v>20</v>
      </c>
      <c r="N8" s="118">
        <v>6</v>
      </c>
      <c r="O8" s="118">
        <v>6</v>
      </c>
      <c r="P8" s="118">
        <v>131</v>
      </c>
      <c r="Q8" s="119">
        <v>132</v>
      </c>
      <c r="R8" s="120"/>
      <c r="S8" s="119"/>
      <c r="T8" s="118">
        <v>93</v>
      </c>
      <c r="U8" s="119">
        <v>94</v>
      </c>
      <c r="V8" s="118">
        <v>39</v>
      </c>
      <c r="W8" s="118">
        <v>41</v>
      </c>
      <c r="X8" s="118">
        <v>54</v>
      </c>
      <c r="Y8" s="118">
        <v>54</v>
      </c>
      <c r="Z8" s="88">
        <f>X8+V8+T8+R8+P8+L8+N8+J8+H8+F8+D8</f>
        <v>589</v>
      </c>
      <c r="AA8" s="88">
        <f>Y8+W8+U8+S8+Q8+M8+O8+K8+I8+G8+E8</f>
        <v>593</v>
      </c>
      <c r="AB8" s="11">
        <f t="shared" ref="AB8:AB76" si="0">AA8-Z8</f>
        <v>4</v>
      </c>
      <c r="AC8" s="12">
        <f t="shared" ref="AC8:AC76" si="1">AB8*100/Z8</f>
        <v>0.6791171477079796</v>
      </c>
      <c r="AD8" s="196" t="s">
        <v>55</v>
      </c>
    </row>
    <row r="9" spans="1:30">
      <c r="A9" s="13"/>
      <c r="B9" s="14"/>
      <c r="C9" s="15" t="s">
        <v>56</v>
      </c>
      <c r="D9" s="121">
        <v>343</v>
      </c>
      <c r="E9" s="121">
        <v>343</v>
      </c>
      <c r="F9" s="121">
        <v>2993</v>
      </c>
      <c r="G9" s="122">
        <v>2994</v>
      </c>
      <c r="H9" s="121">
        <v>263</v>
      </c>
      <c r="I9" s="121">
        <v>263</v>
      </c>
      <c r="J9" s="121">
        <v>84</v>
      </c>
      <c r="K9" s="121">
        <v>84</v>
      </c>
      <c r="L9" s="121">
        <v>215</v>
      </c>
      <c r="M9" s="121">
        <v>215</v>
      </c>
      <c r="N9" s="121">
        <v>59</v>
      </c>
      <c r="O9" s="121">
        <v>59</v>
      </c>
      <c r="P9" s="121">
        <v>2356</v>
      </c>
      <c r="Q9" s="122">
        <v>2375</v>
      </c>
      <c r="R9" s="123"/>
      <c r="S9" s="122"/>
      <c r="T9" s="121">
        <v>1730</v>
      </c>
      <c r="U9" s="122">
        <v>1749</v>
      </c>
      <c r="V9" s="121">
        <v>641</v>
      </c>
      <c r="W9" s="121">
        <v>674</v>
      </c>
      <c r="X9" s="121">
        <v>869</v>
      </c>
      <c r="Y9" s="121">
        <v>869</v>
      </c>
      <c r="Z9" s="89">
        <f>X9+V9+T9+R9+P9+L9+N9+J9+H9+F9+D9</f>
        <v>9553</v>
      </c>
      <c r="AA9" s="89">
        <f>Y9+W9+U9+S9+Q9+M9+O9+K9+I9+G9+E9</f>
        <v>9625</v>
      </c>
      <c r="AB9" s="17">
        <f t="shared" si="0"/>
        <v>72</v>
      </c>
      <c r="AC9" s="18">
        <f t="shared" si="1"/>
        <v>0.75368994033287973</v>
      </c>
      <c r="AD9" s="196"/>
    </row>
    <row r="10" spans="1:30">
      <c r="A10" s="13"/>
      <c r="B10" s="14"/>
      <c r="C10" s="15" t="s">
        <v>57</v>
      </c>
      <c r="D10" s="124">
        <f t="shared" ref="D10:M10" si="2">D9/D8*1000</f>
        <v>10393.939393939394</v>
      </c>
      <c r="E10" s="124">
        <f t="shared" si="2"/>
        <v>10393.939393939394</v>
      </c>
      <c r="F10" s="124">
        <f t="shared" si="2"/>
        <v>17005.681818181816</v>
      </c>
      <c r="G10" s="125">
        <f t="shared" si="2"/>
        <v>17011.363636363636</v>
      </c>
      <c r="H10" s="124">
        <f t="shared" si="2"/>
        <v>9392.8571428571431</v>
      </c>
      <c r="I10" s="124">
        <f t="shared" si="2"/>
        <v>9392.8571428571431</v>
      </c>
      <c r="J10" s="124">
        <f t="shared" si="2"/>
        <v>9333.3333333333339</v>
      </c>
      <c r="K10" s="124">
        <f t="shared" si="2"/>
        <v>9333.3333333333339</v>
      </c>
      <c r="L10" s="124">
        <f t="shared" si="2"/>
        <v>10750</v>
      </c>
      <c r="M10" s="124">
        <f t="shared" si="2"/>
        <v>10750</v>
      </c>
      <c r="N10" s="124">
        <f>N9/N8*1000</f>
        <v>9833.3333333333339</v>
      </c>
      <c r="O10" s="124">
        <f>O9/O8*1000</f>
        <v>9833.3333333333339</v>
      </c>
      <c r="P10" s="124">
        <f>P9/P8*1000</f>
        <v>17984.732824427483</v>
      </c>
      <c r="Q10" s="125">
        <f>Q9/Q8*1000</f>
        <v>17992.424242424244</v>
      </c>
      <c r="R10" s="124"/>
      <c r="S10" s="126"/>
      <c r="T10" s="124">
        <f t="shared" ref="T10:AA10" si="3">T9/T8*1000</f>
        <v>18602.150537634407</v>
      </c>
      <c r="U10" s="124">
        <f t="shared" si="3"/>
        <v>18606.382978723403</v>
      </c>
      <c r="V10" s="124">
        <f t="shared" si="3"/>
        <v>16435.897435897434</v>
      </c>
      <c r="W10" s="124">
        <f t="shared" si="3"/>
        <v>16439.0243902439</v>
      </c>
      <c r="X10" s="124">
        <f t="shared" si="3"/>
        <v>16092.592592592591</v>
      </c>
      <c r="Y10" s="124">
        <f t="shared" si="3"/>
        <v>16092.592592592591</v>
      </c>
      <c r="Z10" s="89">
        <f t="shared" si="3"/>
        <v>16219.015280135825</v>
      </c>
      <c r="AA10" s="89">
        <f t="shared" si="3"/>
        <v>16231.028667790895</v>
      </c>
      <c r="AB10" s="19">
        <f t="shared" si="0"/>
        <v>12.013387655069891</v>
      </c>
      <c r="AC10" s="20">
        <f t="shared" si="1"/>
        <v>7.4069772101289288E-2</v>
      </c>
      <c r="AD10" s="196"/>
    </row>
    <row r="11" spans="1:30">
      <c r="A11" s="8" t="s">
        <v>24</v>
      </c>
      <c r="B11" s="9" t="s">
        <v>58</v>
      </c>
      <c r="C11" s="10" t="s">
        <v>54</v>
      </c>
      <c r="D11" s="127">
        <v>64</v>
      </c>
      <c r="E11" s="127">
        <v>64</v>
      </c>
      <c r="F11" s="128">
        <v>1064</v>
      </c>
      <c r="G11" s="119">
        <v>1064</v>
      </c>
      <c r="H11" s="120">
        <v>85</v>
      </c>
      <c r="I11" s="120">
        <v>85</v>
      </c>
      <c r="J11" s="127">
        <v>28</v>
      </c>
      <c r="K11" s="127">
        <v>28</v>
      </c>
      <c r="L11" s="127">
        <v>104</v>
      </c>
      <c r="M11" s="127">
        <v>104</v>
      </c>
      <c r="N11" s="127">
        <v>33</v>
      </c>
      <c r="O11" s="127">
        <v>33</v>
      </c>
      <c r="P11" s="120">
        <v>140</v>
      </c>
      <c r="Q11" s="129">
        <v>140</v>
      </c>
      <c r="R11" s="120">
        <v>72</v>
      </c>
      <c r="S11" s="120">
        <v>72</v>
      </c>
      <c r="T11" s="127">
        <v>170</v>
      </c>
      <c r="U11" s="127">
        <v>170</v>
      </c>
      <c r="V11" s="127">
        <v>92</v>
      </c>
      <c r="W11" s="127">
        <v>92</v>
      </c>
      <c r="X11" s="127">
        <v>95</v>
      </c>
      <c r="Y11" s="127">
        <v>95</v>
      </c>
      <c r="Z11" s="88">
        <f>X11+V11+T11+R11+P11+L11+N11+J11+H11+F11+D11</f>
        <v>1947</v>
      </c>
      <c r="AA11" s="88">
        <f>Y11+W11+U11+S11+Q11+M11+O11+K11+I11+G11+E11</f>
        <v>1947</v>
      </c>
      <c r="AB11" s="11">
        <f t="shared" si="0"/>
        <v>0</v>
      </c>
      <c r="AC11" s="12">
        <f t="shared" si="1"/>
        <v>0</v>
      </c>
      <c r="AD11" s="196"/>
    </row>
    <row r="12" spans="1:30">
      <c r="A12" s="13"/>
      <c r="B12" s="14"/>
      <c r="C12" s="15" t="s">
        <v>56</v>
      </c>
      <c r="D12" s="124">
        <v>1306</v>
      </c>
      <c r="E12" s="124">
        <v>1306</v>
      </c>
      <c r="F12" s="130">
        <v>29368</v>
      </c>
      <c r="G12" s="122">
        <v>29370</v>
      </c>
      <c r="H12" s="123">
        <v>1162</v>
      </c>
      <c r="I12" s="123">
        <v>1162</v>
      </c>
      <c r="J12" s="124">
        <v>363</v>
      </c>
      <c r="K12" s="124">
        <v>363</v>
      </c>
      <c r="L12" s="124">
        <v>1134</v>
      </c>
      <c r="M12" s="124">
        <v>1134</v>
      </c>
      <c r="N12" s="124">
        <v>358</v>
      </c>
      <c r="O12" s="124">
        <v>358</v>
      </c>
      <c r="P12" s="123">
        <v>3337</v>
      </c>
      <c r="Q12" s="131">
        <v>3337</v>
      </c>
      <c r="R12" s="123">
        <v>1816</v>
      </c>
      <c r="S12" s="123">
        <v>1816</v>
      </c>
      <c r="T12" s="124">
        <v>1955</v>
      </c>
      <c r="U12" s="124">
        <v>1955</v>
      </c>
      <c r="V12" s="124">
        <v>975</v>
      </c>
      <c r="W12" s="124">
        <v>975</v>
      </c>
      <c r="X12" s="124">
        <v>1007</v>
      </c>
      <c r="Y12" s="124">
        <v>1007</v>
      </c>
      <c r="Z12" s="89">
        <f>X12+V12+T12+R12+P12+L12+N12+J12+H12+F12+D12</f>
        <v>42781</v>
      </c>
      <c r="AA12" s="89">
        <f>Y12+W12+U12+S12+Q12+M12+O12+K12+I12+G12+E12</f>
        <v>42783</v>
      </c>
      <c r="AB12" s="17">
        <f t="shared" si="0"/>
        <v>2</v>
      </c>
      <c r="AC12" s="18">
        <f t="shared" si="1"/>
        <v>4.6749725345363599E-3</v>
      </c>
      <c r="AD12" s="196"/>
    </row>
    <row r="13" spans="1:30">
      <c r="A13" s="21"/>
      <c r="B13" s="22"/>
      <c r="C13" s="23" t="s">
        <v>57</v>
      </c>
      <c r="D13" s="132">
        <f t="shared" ref="D13:AA13" si="4">D12/D11*1000</f>
        <v>20406.25</v>
      </c>
      <c r="E13" s="132">
        <f t="shared" si="4"/>
        <v>20406.25</v>
      </c>
      <c r="F13" s="132">
        <f t="shared" si="4"/>
        <v>27601.503759398496</v>
      </c>
      <c r="G13" s="133">
        <f t="shared" si="4"/>
        <v>27603.383458646615</v>
      </c>
      <c r="H13" s="132">
        <f t="shared" si="4"/>
        <v>13670.588235294117</v>
      </c>
      <c r="I13" s="132">
        <f t="shared" si="4"/>
        <v>13670.588235294117</v>
      </c>
      <c r="J13" s="132">
        <f t="shared" si="4"/>
        <v>12964.285714285714</v>
      </c>
      <c r="K13" s="132">
        <f t="shared" si="4"/>
        <v>12964.285714285714</v>
      </c>
      <c r="L13" s="132">
        <f t="shared" si="4"/>
        <v>10903.846153846152</v>
      </c>
      <c r="M13" s="132">
        <f t="shared" si="4"/>
        <v>10903.846153846152</v>
      </c>
      <c r="N13" s="132">
        <f t="shared" si="4"/>
        <v>10848.484848484848</v>
      </c>
      <c r="O13" s="132">
        <f t="shared" si="4"/>
        <v>10848.484848484848</v>
      </c>
      <c r="P13" s="132">
        <f t="shared" si="4"/>
        <v>23835.714285714286</v>
      </c>
      <c r="Q13" s="133">
        <f t="shared" si="4"/>
        <v>23835.714285714286</v>
      </c>
      <c r="R13" s="132">
        <f t="shared" si="4"/>
        <v>25222.222222222223</v>
      </c>
      <c r="S13" s="132">
        <f t="shared" si="4"/>
        <v>25222.222222222223</v>
      </c>
      <c r="T13" s="132">
        <f t="shared" si="4"/>
        <v>11500</v>
      </c>
      <c r="U13" s="132">
        <f t="shared" si="4"/>
        <v>11500</v>
      </c>
      <c r="V13" s="132">
        <f t="shared" si="4"/>
        <v>10597.826086956522</v>
      </c>
      <c r="W13" s="132">
        <f t="shared" si="4"/>
        <v>10597.826086956522</v>
      </c>
      <c r="X13" s="132">
        <f t="shared" si="4"/>
        <v>10600</v>
      </c>
      <c r="Y13" s="132">
        <f t="shared" si="4"/>
        <v>10600</v>
      </c>
      <c r="Z13" s="90">
        <f t="shared" si="4"/>
        <v>21972.77863379558</v>
      </c>
      <c r="AA13" s="90">
        <f t="shared" si="4"/>
        <v>21973.805855161791</v>
      </c>
      <c r="AB13" s="19">
        <f t="shared" si="0"/>
        <v>1.0272213662101422</v>
      </c>
      <c r="AC13" s="20">
        <f t="shared" si="1"/>
        <v>4.6749725345624155E-3</v>
      </c>
      <c r="AD13" s="81"/>
    </row>
    <row r="14" spans="1:30">
      <c r="A14" s="8" t="s">
        <v>25</v>
      </c>
      <c r="B14" s="9" t="s">
        <v>59</v>
      </c>
      <c r="C14" s="10" t="s">
        <v>54</v>
      </c>
      <c r="D14" s="127">
        <v>44</v>
      </c>
      <c r="E14" s="127">
        <v>44</v>
      </c>
      <c r="F14" s="120">
        <v>612</v>
      </c>
      <c r="G14" s="119">
        <v>612</v>
      </c>
      <c r="H14" s="120">
        <v>48</v>
      </c>
      <c r="I14" s="120">
        <v>48</v>
      </c>
      <c r="J14" s="118">
        <v>17</v>
      </c>
      <c r="K14" s="118">
        <v>17</v>
      </c>
      <c r="L14" s="127">
        <v>56</v>
      </c>
      <c r="M14" s="127">
        <v>56</v>
      </c>
      <c r="N14" s="127">
        <v>3</v>
      </c>
      <c r="O14" s="127">
        <v>3</v>
      </c>
      <c r="P14" s="120">
        <v>84</v>
      </c>
      <c r="Q14" s="129">
        <v>84</v>
      </c>
      <c r="R14" s="118">
        <v>59</v>
      </c>
      <c r="S14" s="118">
        <v>59</v>
      </c>
      <c r="T14" s="127">
        <v>179</v>
      </c>
      <c r="U14" s="127">
        <v>179</v>
      </c>
      <c r="V14" s="118">
        <v>62</v>
      </c>
      <c r="W14" s="118">
        <v>62</v>
      </c>
      <c r="X14" s="127">
        <v>95</v>
      </c>
      <c r="Y14" s="127">
        <v>95</v>
      </c>
      <c r="Z14" s="88">
        <f>X14+V14+T14+R14+P14+L14+N14+J14+H14+F14+D14</f>
        <v>1259</v>
      </c>
      <c r="AA14" s="88">
        <f>Y14+W14+U14+S14+Q14+M14+O14+K14+I14+G14+E14</f>
        <v>1259</v>
      </c>
      <c r="AB14" s="11">
        <f t="shared" si="0"/>
        <v>0</v>
      </c>
      <c r="AC14" s="12">
        <f t="shared" si="1"/>
        <v>0</v>
      </c>
      <c r="AD14" s="81"/>
    </row>
    <row r="15" spans="1:30">
      <c r="A15" s="13"/>
      <c r="B15" s="14"/>
      <c r="C15" s="15" t="s">
        <v>56</v>
      </c>
      <c r="D15" s="124">
        <v>255</v>
      </c>
      <c r="E15" s="124">
        <v>255</v>
      </c>
      <c r="F15" s="123">
        <v>14486</v>
      </c>
      <c r="G15" s="122">
        <v>14490</v>
      </c>
      <c r="H15" s="123">
        <v>809</v>
      </c>
      <c r="I15" s="123">
        <v>809</v>
      </c>
      <c r="J15" s="121">
        <v>241</v>
      </c>
      <c r="K15" s="121">
        <v>241</v>
      </c>
      <c r="L15" s="124">
        <v>746</v>
      </c>
      <c r="M15" s="124">
        <v>746</v>
      </c>
      <c r="N15" s="124">
        <v>32</v>
      </c>
      <c r="O15" s="124">
        <v>32</v>
      </c>
      <c r="P15" s="123">
        <v>863</v>
      </c>
      <c r="Q15" s="131">
        <v>863</v>
      </c>
      <c r="R15" s="121">
        <v>566</v>
      </c>
      <c r="S15" s="121">
        <v>566</v>
      </c>
      <c r="T15" s="124">
        <v>1644</v>
      </c>
      <c r="U15" s="124">
        <v>1644</v>
      </c>
      <c r="V15" s="121">
        <v>532</v>
      </c>
      <c r="W15" s="121">
        <v>532</v>
      </c>
      <c r="X15" s="124">
        <v>996</v>
      </c>
      <c r="Y15" s="124">
        <v>996</v>
      </c>
      <c r="Z15" s="89">
        <f>X15+V15+T15+R15+P15+L15+N15+J15+H15+F15+D15</f>
        <v>21170</v>
      </c>
      <c r="AA15" s="89">
        <f>Y15+W15+U15+S15+Q15+M15+O15+K15+I15+G15+E15</f>
        <v>21174</v>
      </c>
      <c r="AB15" s="17">
        <f t="shared" si="0"/>
        <v>4</v>
      </c>
      <c r="AC15" s="18">
        <f t="shared" si="1"/>
        <v>1.8894662257912139E-2</v>
      </c>
      <c r="AD15" s="81"/>
    </row>
    <row r="16" spans="1:30">
      <c r="A16" s="21"/>
      <c r="B16" s="22"/>
      <c r="C16" s="23" t="s">
        <v>57</v>
      </c>
      <c r="D16" s="132">
        <f t="shared" ref="D16:AA16" si="5">D15/D14*1000</f>
        <v>5795.454545454546</v>
      </c>
      <c r="E16" s="132">
        <f t="shared" si="5"/>
        <v>5795.454545454546</v>
      </c>
      <c r="F16" s="132">
        <f t="shared" si="5"/>
        <v>23669.934640522875</v>
      </c>
      <c r="G16" s="133">
        <f t="shared" si="5"/>
        <v>23676.470588235294</v>
      </c>
      <c r="H16" s="132">
        <f t="shared" si="5"/>
        <v>16854.166666666668</v>
      </c>
      <c r="I16" s="132">
        <f t="shared" si="5"/>
        <v>16854.166666666668</v>
      </c>
      <c r="J16" s="132">
        <f t="shared" si="5"/>
        <v>14176.470588235294</v>
      </c>
      <c r="K16" s="132">
        <f t="shared" si="5"/>
        <v>14176.470588235294</v>
      </c>
      <c r="L16" s="132">
        <f t="shared" si="5"/>
        <v>13321.428571428571</v>
      </c>
      <c r="M16" s="132">
        <f t="shared" si="5"/>
        <v>13321.428571428571</v>
      </c>
      <c r="N16" s="132">
        <f t="shared" si="5"/>
        <v>10666.666666666666</v>
      </c>
      <c r="O16" s="132">
        <f t="shared" si="5"/>
        <v>10666.666666666666</v>
      </c>
      <c r="P16" s="132">
        <f t="shared" si="5"/>
        <v>10273.809523809523</v>
      </c>
      <c r="Q16" s="133">
        <f t="shared" si="5"/>
        <v>10273.809523809523</v>
      </c>
      <c r="R16" s="132">
        <f t="shared" si="5"/>
        <v>9593.2203389830502</v>
      </c>
      <c r="S16" s="132">
        <f t="shared" si="5"/>
        <v>9593.2203389830502</v>
      </c>
      <c r="T16" s="132">
        <f t="shared" si="5"/>
        <v>9184.3575418994405</v>
      </c>
      <c r="U16" s="132">
        <f t="shared" si="5"/>
        <v>9184.3575418994405</v>
      </c>
      <c r="V16" s="132">
        <f t="shared" si="5"/>
        <v>8580.645161290322</v>
      </c>
      <c r="W16" s="132">
        <f t="shared" si="5"/>
        <v>8580.645161290322</v>
      </c>
      <c r="X16" s="132">
        <f t="shared" si="5"/>
        <v>10484.21052631579</v>
      </c>
      <c r="Y16" s="132">
        <f t="shared" si="5"/>
        <v>10484.21052631579</v>
      </c>
      <c r="Z16" s="90">
        <f t="shared" si="5"/>
        <v>16814.932486100079</v>
      </c>
      <c r="AA16" s="90">
        <f t="shared" si="5"/>
        <v>16818.109610802225</v>
      </c>
      <c r="AB16" s="19">
        <f t="shared" si="0"/>
        <v>3.1771247021461022</v>
      </c>
      <c r="AC16" s="20">
        <f t="shared" si="1"/>
        <v>1.8894662257921316E-2</v>
      </c>
      <c r="AD16" s="81"/>
    </row>
    <row r="17" spans="1:30">
      <c r="A17" s="24" t="s">
        <v>26</v>
      </c>
      <c r="B17" s="25" t="s">
        <v>60</v>
      </c>
      <c r="C17" s="26" t="s">
        <v>54</v>
      </c>
      <c r="D17" s="134">
        <v>38</v>
      </c>
      <c r="E17" s="134">
        <v>38</v>
      </c>
      <c r="F17" s="135">
        <v>890</v>
      </c>
      <c r="G17" s="136">
        <v>890</v>
      </c>
      <c r="H17" s="135">
        <v>49</v>
      </c>
      <c r="I17" s="136">
        <v>49</v>
      </c>
      <c r="J17" s="137">
        <v>17</v>
      </c>
      <c r="K17" s="137">
        <v>17</v>
      </c>
      <c r="L17" s="137">
        <v>72</v>
      </c>
      <c r="M17" s="138">
        <v>72</v>
      </c>
      <c r="N17" s="134">
        <v>9</v>
      </c>
      <c r="O17" s="134">
        <v>9</v>
      </c>
      <c r="P17" s="135">
        <v>102</v>
      </c>
      <c r="Q17" s="136">
        <v>102</v>
      </c>
      <c r="R17" s="135">
        <v>78</v>
      </c>
      <c r="S17" s="135">
        <v>78</v>
      </c>
      <c r="T17" s="137">
        <v>169</v>
      </c>
      <c r="U17" s="137">
        <v>169</v>
      </c>
      <c r="V17" s="134">
        <v>62</v>
      </c>
      <c r="W17" s="134">
        <v>62</v>
      </c>
      <c r="X17" s="137">
        <v>80</v>
      </c>
      <c r="Y17" s="138">
        <v>80</v>
      </c>
      <c r="Z17" s="91">
        <f>X17+V17+T17+R17+P17+L17+N17+J17+H17+F17+D17</f>
        <v>1566</v>
      </c>
      <c r="AA17" s="91">
        <f>Y17+W17+U17+S17+Q17+M17+O17+K17+I17+G17+E17</f>
        <v>1566</v>
      </c>
      <c r="AB17" s="27">
        <f t="shared" si="0"/>
        <v>0</v>
      </c>
      <c r="AC17" s="28">
        <f t="shared" si="1"/>
        <v>0</v>
      </c>
      <c r="AD17" s="29"/>
    </row>
    <row r="18" spans="1:30">
      <c r="A18" s="30"/>
      <c r="B18" s="31"/>
      <c r="C18" s="32" t="s">
        <v>56</v>
      </c>
      <c r="D18" s="139">
        <v>389</v>
      </c>
      <c r="E18" s="139">
        <v>389</v>
      </c>
      <c r="F18" s="140">
        <v>21476</v>
      </c>
      <c r="G18" s="140">
        <v>21480</v>
      </c>
      <c r="H18" s="140">
        <v>733</v>
      </c>
      <c r="I18" s="141">
        <v>733</v>
      </c>
      <c r="J18" s="142">
        <v>246</v>
      </c>
      <c r="K18" s="142">
        <v>246</v>
      </c>
      <c r="L18" s="142">
        <v>841</v>
      </c>
      <c r="M18" s="143">
        <v>841</v>
      </c>
      <c r="N18" s="139">
        <v>43</v>
      </c>
      <c r="O18" s="139">
        <v>43</v>
      </c>
      <c r="P18" s="140">
        <v>1491</v>
      </c>
      <c r="Q18" s="141">
        <v>1491</v>
      </c>
      <c r="R18" s="140">
        <v>757</v>
      </c>
      <c r="S18" s="140">
        <v>757</v>
      </c>
      <c r="T18" s="142">
        <v>2460</v>
      </c>
      <c r="U18" s="142">
        <v>2460</v>
      </c>
      <c r="V18" s="139">
        <v>931</v>
      </c>
      <c r="W18" s="139">
        <v>931</v>
      </c>
      <c r="X18" s="142">
        <v>863</v>
      </c>
      <c r="Y18" s="143">
        <v>863</v>
      </c>
      <c r="Z18" s="92">
        <f>X18+V18+T18+R18+P18+L18+N18+J18+H18+F18+D18</f>
        <v>30230</v>
      </c>
      <c r="AA18" s="92">
        <f>Y18+W18+U18+S18+Q18+M18+O18+K18+I18+G18+E18</f>
        <v>30234</v>
      </c>
      <c r="AB18" s="33">
        <f t="shared" si="0"/>
        <v>4</v>
      </c>
      <c r="AC18" s="34">
        <f t="shared" si="1"/>
        <v>1.3231888852133642E-2</v>
      </c>
      <c r="AD18" s="29"/>
    </row>
    <row r="19" spans="1:30">
      <c r="A19" s="35"/>
      <c r="B19" s="36"/>
      <c r="C19" s="37" t="s">
        <v>57</v>
      </c>
      <c r="D19" s="144">
        <f t="shared" ref="D19:AA19" si="6">D18/D17*1000</f>
        <v>10236.842105263158</v>
      </c>
      <c r="E19" s="144">
        <f t="shared" si="6"/>
        <v>10236.842105263158</v>
      </c>
      <c r="F19" s="144">
        <f t="shared" si="6"/>
        <v>24130.337078651686</v>
      </c>
      <c r="G19" s="144">
        <f t="shared" si="6"/>
        <v>24134.831460674155</v>
      </c>
      <c r="H19" s="144">
        <f t="shared" si="6"/>
        <v>14959.183673469388</v>
      </c>
      <c r="I19" s="145">
        <f t="shared" si="6"/>
        <v>14959.183673469388</v>
      </c>
      <c r="J19" s="144">
        <f t="shared" si="6"/>
        <v>14470.588235294117</v>
      </c>
      <c r="K19" s="144">
        <f t="shared" si="6"/>
        <v>14470.588235294117</v>
      </c>
      <c r="L19" s="144">
        <f t="shared" si="6"/>
        <v>11680.555555555555</v>
      </c>
      <c r="M19" s="145">
        <f t="shared" si="6"/>
        <v>11680.555555555555</v>
      </c>
      <c r="N19" s="144">
        <f t="shared" si="6"/>
        <v>4777.7777777777774</v>
      </c>
      <c r="O19" s="144">
        <f t="shared" si="6"/>
        <v>4777.7777777777774</v>
      </c>
      <c r="P19" s="144">
        <f t="shared" si="6"/>
        <v>14617.64705882353</v>
      </c>
      <c r="Q19" s="145">
        <f t="shared" si="6"/>
        <v>14617.64705882353</v>
      </c>
      <c r="R19" s="144">
        <f t="shared" si="6"/>
        <v>9705.1282051282051</v>
      </c>
      <c r="S19" s="144">
        <f t="shared" si="6"/>
        <v>9705.1282051282051</v>
      </c>
      <c r="T19" s="144">
        <f t="shared" si="6"/>
        <v>14556.213017751479</v>
      </c>
      <c r="U19" s="144">
        <f t="shared" si="6"/>
        <v>14556.213017751479</v>
      </c>
      <c r="V19" s="144">
        <f t="shared" si="6"/>
        <v>15016.129032258064</v>
      </c>
      <c r="W19" s="144">
        <f t="shared" si="6"/>
        <v>15016.129032258064</v>
      </c>
      <c r="X19" s="144">
        <f t="shared" si="6"/>
        <v>10787.5</v>
      </c>
      <c r="Y19" s="145">
        <f t="shared" si="6"/>
        <v>10787.5</v>
      </c>
      <c r="Z19" s="93">
        <f t="shared" si="6"/>
        <v>19303.959131545336</v>
      </c>
      <c r="AA19" s="93">
        <f t="shared" si="6"/>
        <v>19306.513409961684</v>
      </c>
      <c r="AB19" s="38">
        <f t="shared" si="0"/>
        <v>2.5542784163480974</v>
      </c>
      <c r="AC19" s="39">
        <f t="shared" si="1"/>
        <v>1.3231888852137351E-2</v>
      </c>
      <c r="AD19" s="29"/>
    </row>
    <row r="20" spans="1:30">
      <c r="A20" s="8" t="s">
        <v>27</v>
      </c>
      <c r="B20" s="9" t="s">
        <v>61</v>
      </c>
      <c r="C20" s="10" t="s">
        <v>54</v>
      </c>
      <c r="D20" s="127">
        <v>212</v>
      </c>
      <c r="E20" s="119">
        <v>212</v>
      </c>
      <c r="F20" s="128">
        <v>513</v>
      </c>
      <c r="G20" s="128">
        <v>513</v>
      </c>
      <c r="H20" s="118">
        <v>56</v>
      </c>
      <c r="I20" s="119">
        <v>57</v>
      </c>
      <c r="J20" s="127"/>
      <c r="K20" s="119"/>
      <c r="L20" s="127">
        <v>891</v>
      </c>
      <c r="M20" s="119">
        <v>892</v>
      </c>
      <c r="N20" s="118">
        <v>15</v>
      </c>
      <c r="O20" s="118">
        <v>15</v>
      </c>
      <c r="P20" s="120">
        <v>100</v>
      </c>
      <c r="Q20" s="119">
        <v>101</v>
      </c>
      <c r="R20" s="120">
        <v>69</v>
      </c>
      <c r="S20" s="120">
        <v>69</v>
      </c>
      <c r="T20" s="127">
        <v>168</v>
      </c>
      <c r="U20" s="119">
        <v>169</v>
      </c>
      <c r="V20" s="127">
        <v>59</v>
      </c>
      <c r="W20" s="119">
        <v>60</v>
      </c>
      <c r="X20" s="127">
        <v>98</v>
      </c>
      <c r="Y20" s="119">
        <v>99</v>
      </c>
      <c r="Z20" s="88">
        <f>X20+V20+T20+R20+P20+L20+N20+J20+H20+F20+D20</f>
        <v>2181</v>
      </c>
      <c r="AA20" s="88">
        <f>Y20+W20+U20+S20+Q20+M20+O20+K20+I20+G20+E20</f>
        <v>2187</v>
      </c>
      <c r="AB20" s="11">
        <f t="shared" si="0"/>
        <v>6</v>
      </c>
      <c r="AC20" s="12">
        <f t="shared" si="1"/>
        <v>0.27510316368638238</v>
      </c>
      <c r="AD20" s="81"/>
    </row>
    <row r="21" spans="1:30">
      <c r="A21" s="13"/>
      <c r="B21" s="14"/>
      <c r="C21" s="15" t="s">
        <v>56</v>
      </c>
      <c r="D21" s="124">
        <v>3348</v>
      </c>
      <c r="E21" s="122">
        <v>3350</v>
      </c>
      <c r="F21" s="130">
        <v>8417</v>
      </c>
      <c r="G21" s="130">
        <v>8417</v>
      </c>
      <c r="H21" s="121">
        <v>812</v>
      </c>
      <c r="I21" s="122">
        <v>827</v>
      </c>
      <c r="J21" s="124"/>
      <c r="K21" s="122"/>
      <c r="L21" s="124">
        <v>14083</v>
      </c>
      <c r="M21" s="122">
        <v>14100</v>
      </c>
      <c r="N21" s="121">
        <v>235</v>
      </c>
      <c r="O21" s="121">
        <v>235</v>
      </c>
      <c r="P21" s="123">
        <v>1218</v>
      </c>
      <c r="Q21" s="122">
        <v>1231</v>
      </c>
      <c r="R21" s="123">
        <v>635</v>
      </c>
      <c r="S21" s="123">
        <v>635</v>
      </c>
      <c r="T21" s="124">
        <v>3108</v>
      </c>
      <c r="U21" s="122">
        <v>3127</v>
      </c>
      <c r="V21" s="124">
        <v>1086</v>
      </c>
      <c r="W21" s="122">
        <v>1105</v>
      </c>
      <c r="X21" s="124">
        <v>1970</v>
      </c>
      <c r="Y21" s="122">
        <v>1991</v>
      </c>
      <c r="Z21" s="89">
        <f>X21+V21+T21+R21+P21+L21+N21+J21+H21+F21+D21</f>
        <v>34912</v>
      </c>
      <c r="AA21" s="89">
        <f>Y21+W21+U21+S21+Q21+M21+O21+K21+I21+G21+E21</f>
        <v>35018</v>
      </c>
      <c r="AB21" s="17">
        <f t="shared" si="0"/>
        <v>106</v>
      </c>
      <c r="AC21" s="18">
        <f t="shared" si="1"/>
        <v>0.3036205316223648</v>
      </c>
      <c r="AD21" s="81"/>
    </row>
    <row r="22" spans="1:30">
      <c r="A22" s="21"/>
      <c r="B22" s="22"/>
      <c r="C22" s="23" t="s">
        <v>57</v>
      </c>
      <c r="D22" s="132">
        <f t="shared" ref="D22:I22" si="7">D21/D20*1000</f>
        <v>15792.45283018868</v>
      </c>
      <c r="E22" s="132">
        <f t="shared" si="7"/>
        <v>15801.886792452829</v>
      </c>
      <c r="F22" s="132">
        <f t="shared" si="7"/>
        <v>16407.407407407409</v>
      </c>
      <c r="G22" s="132">
        <f t="shared" si="7"/>
        <v>16407.407407407409</v>
      </c>
      <c r="H22" s="132">
        <f t="shared" si="7"/>
        <v>14500</v>
      </c>
      <c r="I22" s="133">
        <f t="shared" si="7"/>
        <v>14508.771929824561</v>
      </c>
      <c r="J22" s="132"/>
      <c r="K22" s="126"/>
      <c r="L22" s="132">
        <f t="shared" ref="L22:AA22" si="8">L21/L20*1000</f>
        <v>15805.836139169473</v>
      </c>
      <c r="M22" s="133">
        <f t="shared" si="8"/>
        <v>15807.174887892377</v>
      </c>
      <c r="N22" s="132">
        <f t="shared" si="8"/>
        <v>15666.666666666666</v>
      </c>
      <c r="O22" s="132">
        <f t="shared" si="8"/>
        <v>15666.666666666666</v>
      </c>
      <c r="P22" s="132">
        <f t="shared" si="8"/>
        <v>12180</v>
      </c>
      <c r="Q22" s="133">
        <f t="shared" si="8"/>
        <v>12188.118811881188</v>
      </c>
      <c r="R22" s="132">
        <f t="shared" si="8"/>
        <v>9202.8985507246362</v>
      </c>
      <c r="S22" s="132">
        <f t="shared" si="8"/>
        <v>9202.8985507246362</v>
      </c>
      <c r="T22" s="132">
        <f t="shared" si="8"/>
        <v>18500</v>
      </c>
      <c r="U22" s="133">
        <f t="shared" si="8"/>
        <v>18502.958579881655</v>
      </c>
      <c r="V22" s="132">
        <f t="shared" si="8"/>
        <v>18406.77966101695</v>
      </c>
      <c r="W22" s="133">
        <f t="shared" si="8"/>
        <v>18416.666666666668</v>
      </c>
      <c r="X22" s="132">
        <f t="shared" si="8"/>
        <v>20102.040816326531</v>
      </c>
      <c r="Y22" s="133">
        <f t="shared" si="8"/>
        <v>20111.111111111109</v>
      </c>
      <c r="Z22" s="90">
        <f t="shared" si="8"/>
        <v>16007.336084364968</v>
      </c>
      <c r="AA22" s="90">
        <f t="shared" si="8"/>
        <v>16011.888431641521</v>
      </c>
      <c r="AB22" s="19">
        <f t="shared" si="0"/>
        <v>4.5523472765526094</v>
      </c>
      <c r="AC22" s="20">
        <f t="shared" si="1"/>
        <v>2.8439130986942146E-2</v>
      </c>
      <c r="AD22" s="81"/>
    </row>
    <row r="23" spans="1:30">
      <c r="A23" s="8" t="s">
        <v>28</v>
      </c>
      <c r="B23" s="9" t="s">
        <v>62</v>
      </c>
      <c r="C23" s="10" t="s">
        <v>54</v>
      </c>
      <c r="D23" s="127">
        <v>62</v>
      </c>
      <c r="E23" s="127">
        <v>62</v>
      </c>
      <c r="F23" s="118">
        <v>820</v>
      </c>
      <c r="G23" s="118">
        <v>820</v>
      </c>
      <c r="H23" s="120">
        <v>48</v>
      </c>
      <c r="I23" s="120">
        <v>48</v>
      </c>
      <c r="J23" s="118">
        <v>8</v>
      </c>
      <c r="K23" s="118">
        <v>8</v>
      </c>
      <c r="L23" s="127">
        <v>60</v>
      </c>
      <c r="M23" s="127">
        <v>60</v>
      </c>
      <c r="N23" s="118">
        <v>5</v>
      </c>
      <c r="O23" s="118">
        <v>5</v>
      </c>
      <c r="P23" s="120">
        <v>60</v>
      </c>
      <c r="Q23" s="120">
        <v>60</v>
      </c>
      <c r="R23" s="120">
        <v>32</v>
      </c>
      <c r="S23" s="120">
        <v>32</v>
      </c>
      <c r="T23" s="127">
        <v>94</v>
      </c>
      <c r="U23" s="146">
        <v>94</v>
      </c>
      <c r="V23" s="127">
        <v>37</v>
      </c>
      <c r="W23" s="146">
        <v>37</v>
      </c>
      <c r="X23" s="127">
        <v>50</v>
      </c>
      <c r="Y23" s="146">
        <v>50</v>
      </c>
      <c r="Z23" s="88">
        <f>X23+V23+T23+R23+P23+L23+N23+J23+H23+F23+D23</f>
        <v>1276</v>
      </c>
      <c r="AA23" s="88">
        <f>Y23+W23+U23+S23+Q23+M23+O23+K23+I23+G23+E23</f>
        <v>1276</v>
      </c>
      <c r="AB23" s="11">
        <f t="shared" si="0"/>
        <v>0</v>
      </c>
      <c r="AC23" s="12">
        <f t="shared" si="1"/>
        <v>0</v>
      </c>
      <c r="AD23" s="81"/>
    </row>
    <row r="24" spans="1:30">
      <c r="A24" s="13"/>
      <c r="B24" s="14"/>
      <c r="C24" s="15" t="s">
        <v>56</v>
      </c>
      <c r="D24" s="124">
        <v>510</v>
      </c>
      <c r="E24" s="124">
        <v>510</v>
      </c>
      <c r="F24" s="121">
        <v>17933</v>
      </c>
      <c r="G24" s="121">
        <v>17933</v>
      </c>
      <c r="H24" s="123">
        <v>707</v>
      </c>
      <c r="I24" s="123">
        <v>707</v>
      </c>
      <c r="J24" s="121">
        <v>100</v>
      </c>
      <c r="K24" s="121">
        <v>100</v>
      </c>
      <c r="L24" s="124">
        <v>797</v>
      </c>
      <c r="M24" s="124">
        <v>797</v>
      </c>
      <c r="N24" s="121">
        <v>51</v>
      </c>
      <c r="O24" s="121">
        <v>51</v>
      </c>
      <c r="P24" s="123">
        <v>809</v>
      </c>
      <c r="Q24" s="123">
        <v>809</v>
      </c>
      <c r="R24" s="123">
        <v>332</v>
      </c>
      <c r="S24" s="123">
        <v>332</v>
      </c>
      <c r="T24" s="124">
        <v>1374</v>
      </c>
      <c r="U24" s="125">
        <v>1374</v>
      </c>
      <c r="V24" s="124">
        <v>655</v>
      </c>
      <c r="W24" s="125">
        <v>655</v>
      </c>
      <c r="X24" s="124">
        <v>521</v>
      </c>
      <c r="Y24" s="125">
        <v>521</v>
      </c>
      <c r="Z24" s="89">
        <f>X24+V24+T24+R24+P24+L24+N24+J24+H24+F24+D24</f>
        <v>23789</v>
      </c>
      <c r="AA24" s="89">
        <f>Y24+W24+U24+S24+Q24+M24+O24+K24+I24+G24+E24</f>
        <v>23789</v>
      </c>
      <c r="AB24" s="17">
        <f t="shared" si="0"/>
        <v>0</v>
      </c>
      <c r="AC24" s="18">
        <f t="shared" si="1"/>
        <v>0</v>
      </c>
      <c r="AD24" s="81"/>
    </row>
    <row r="25" spans="1:30">
      <c r="A25" s="21"/>
      <c r="B25" s="22"/>
      <c r="C25" s="23" t="s">
        <v>57</v>
      </c>
      <c r="D25" s="132">
        <f t="shared" ref="D25:AA25" si="9">D24/D23*1000</f>
        <v>8225.8064516129034</v>
      </c>
      <c r="E25" s="132">
        <f t="shared" si="9"/>
        <v>8225.8064516129034</v>
      </c>
      <c r="F25" s="132">
        <f t="shared" si="9"/>
        <v>21869.512195121952</v>
      </c>
      <c r="G25" s="132">
        <f t="shared" si="9"/>
        <v>21869.512195121952</v>
      </c>
      <c r="H25" s="132">
        <f t="shared" si="9"/>
        <v>14729.166666666666</v>
      </c>
      <c r="I25" s="132">
        <f t="shared" si="9"/>
        <v>14729.166666666666</v>
      </c>
      <c r="J25" s="132">
        <f t="shared" si="9"/>
        <v>12500</v>
      </c>
      <c r="K25" s="132">
        <f t="shared" si="9"/>
        <v>12500</v>
      </c>
      <c r="L25" s="132">
        <f t="shared" si="9"/>
        <v>13283.333333333334</v>
      </c>
      <c r="M25" s="132">
        <f t="shared" si="9"/>
        <v>13283.333333333334</v>
      </c>
      <c r="N25" s="132">
        <f t="shared" si="9"/>
        <v>10200</v>
      </c>
      <c r="O25" s="132">
        <f t="shared" si="9"/>
        <v>10200</v>
      </c>
      <c r="P25" s="132">
        <f t="shared" si="9"/>
        <v>13483.333333333332</v>
      </c>
      <c r="Q25" s="132">
        <f t="shared" si="9"/>
        <v>13483.333333333332</v>
      </c>
      <c r="R25" s="132">
        <f t="shared" si="9"/>
        <v>10375</v>
      </c>
      <c r="S25" s="132">
        <f t="shared" si="9"/>
        <v>10375</v>
      </c>
      <c r="T25" s="132">
        <f t="shared" si="9"/>
        <v>14617.021276595744</v>
      </c>
      <c r="U25" s="133">
        <f t="shared" si="9"/>
        <v>14617.021276595744</v>
      </c>
      <c r="V25" s="132">
        <f t="shared" si="9"/>
        <v>17702.702702702703</v>
      </c>
      <c r="W25" s="133">
        <f t="shared" si="9"/>
        <v>17702.702702702703</v>
      </c>
      <c r="X25" s="132">
        <f t="shared" si="9"/>
        <v>10420</v>
      </c>
      <c r="Y25" s="133">
        <f t="shared" si="9"/>
        <v>10420</v>
      </c>
      <c r="Z25" s="90">
        <f t="shared" si="9"/>
        <v>18643.416927899685</v>
      </c>
      <c r="AA25" s="90">
        <f t="shared" si="9"/>
        <v>18643.416927899685</v>
      </c>
      <c r="AB25" s="19">
        <f t="shared" si="0"/>
        <v>0</v>
      </c>
      <c r="AC25" s="20">
        <f t="shared" si="1"/>
        <v>0</v>
      </c>
      <c r="AD25" s="81"/>
    </row>
    <row r="26" spans="1:30">
      <c r="A26" s="40">
        <v>7</v>
      </c>
      <c r="B26" s="9" t="s">
        <v>63</v>
      </c>
      <c r="C26" s="41" t="s">
        <v>54</v>
      </c>
      <c r="D26" s="127">
        <v>103</v>
      </c>
      <c r="E26" s="119">
        <v>103</v>
      </c>
      <c r="F26" s="147">
        <v>87</v>
      </c>
      <c r="G26" s="147">
        <v>87</v>
      </c>
      <c r="H26" s="120">
        <v>49</v>
      </c>
      <c r="I26" s="120">
        <v>49</v>
      </c>
      <c r="J26" s="127">
        <v>20</v>
      </c>
      <c r="K26" s="127">
        <v>20</v>
      </c>
      <c r="L26" s="127">
        <v>26</v>
      </c>
      <c r="M26" s="127">
        <v>26</v>
      </c>
      <c r="N26" s="127">
        <v>5</v>
      </c>
      <c r="O26" s="127">
        <v>5</v>
      </c>
      <c r="P26" s="120">
        <v>39</v>
      </c>
      <c r="Q26" s="119">
        <v>40</v>
      </c>
      <c r="R26" s="120">
        <v>73</v>
      </c>
      <c r="S26" s="120">
        <v>73</v>
      </c>
      <c r="T26" s="127">
        <v>98</v>
      </c>
      <c r="U26" s="119">
        <v>99</v>
      </c>
      <c r="V26" s="127">
        <v>21</v>
      </c>
      <c r="W26" s="119">
        <v>22</v>
      </c>
      <c r="X26" s="127">
        <v>92</v>
      </c>
      <c r="Y26" s="119">
        <v>93</v>
      </c>
      <c r="Z26" s="88">
        <f>X26+V26+T26+R26+P26+L26+N26+J26+H26+F26+D26</f>
        <v>613</v>
      </c>
      <c r="AA26" s="88">
        <f>Y26+W26+U26+S26+Q26+M26+O26+K26+I26+G26+E26</f>
        <v>617</v>
      </c>
      <c r="AB26" s="11">
        <f t="shared" si="0"/>
        <v>4</v>
      </c>
      <c r="AC26" s="12">
        <f t="shared" si="1"/>
        <v>0.65252854812398042</v>
      </c>
      <c r="AD26" s="196" t="s">
        <v>55</v>
      </c>
    </row>
    <row r="27" spans="1:30">
      <c r="A27" s="42"/>
      <c r="B27" s="14"/>
      <c r="C27" s="43" t="s">
        <v>56</v>
      </c>
      <c r="D27" s="124">
        <v>731</v>
      </c>
      <c r="E27" s="122">
        <v>732</v>
      </c>
      <c r="F27" s="148">
        <v>1122</v>
      </c>
      <c r="G27" s="148">
        <v>1122</v>
      </c>
      <c r="H27" s="123">
        <v>339</v>
      </c>
      <c r="I27" s="123">
        <v>339</v>
      </c>
      <c r="J27" s="124">
        <v>35</v>
      </c>
      <c r="K27" s="124">
        <v>35</v>
      </c>
      <c r="L27" s="124">
        <v>121</v>
      </c>
      <c r="M27" s="124">
        <v>121</v>
      </c>
      <c r="N27" s="124">
        <v>21</v>
      </c>
      <c r="O27" s="124">
        <v>21</v>
      </c>
      <c r="P27" s="123">
        <v>311</v>
      </c>
      <c r="Q27" s="122">
        <v>319</v>
      </c>
      <c r="R27" s="123">
        <v>761</v>
      </c>
      <c r="S27" s="123">
        <v>761</v>
      </c>
      <c r="T27" s="124">
        <v>949</v>
      </c>
      <c r="U27" s="122">
        <v>959</v>
      </c>
      <c r="V27" s="124">
        <v>210</v>
      </c>
      <c r="W27" s="122">
        <v>220</v>
      </c>
      <c r="X27" s="124">
        <v>503</v>
      </c>
      <c r="Y27" s="122">
        <v>509</v>
      </c>
      <c r="Z27" s="89">
        <f>X27+V27+T27+R27+P27+L27+N27+J27+H27+F27+D27</f>
        <v>5103</v>
      </c>
      <c r="AA27" s="89">
        <f>Y27+W27+U27+S27+Q27+M27+O27+K27+I27+G27+E27</f>
        <v>5138</v>
      </c>
      <c r="AB27" s="17">
        <f t="shared" si="0"/>
        <v>35</v>
      </c>
      <c r="AC27" s="18">
        <f t="shared" si="1"/>
        <v>0.68587105624142664</v>
      </c>
      <c r="AD27" s="196"/>
    </row>
    <row r="28" spans="1:30">
      <c r="A28" s="42"/>
      <c r="B28" s="14"/>
      <c r="C28" s="43" t="s">
        <v>57</v>
      </c>
      <c r="D28" s="124">
        <f t="shared" ref="D28:I28" si="10">D27/D26*1000</f>
        <v>7097.0873786407765</v>
      </c>
      <c r="E28" s="124">
        <f t="shared" si="10"/>
        <v>7106.7961165048546</v>
      </c>
      <c r="F28" s="133">
        <f t="shared" si="10"/>
        <v>12896.551724137931</v>
      </c>
      <c r="G28" s="133">
        <f t="shared" si="10"/>
        <v>12896.551724137931</v>
      </c>
      <c r="H28" s="124">
        <f t="shared" si="10"/>
        <v>6918.367346938775</v>
      </c>
      <c r="I28" s="124">
        <f t="shared" si="10"/>
        <v>6918.367346938775</v>
      </c>
      <c r="J28" s="124">
        <v>1750</v>
      </c>
      <c r="K28" s="124">
        <v>1750</v>
      </c>
      <c r="L28" s="124">
        <f t="shared" ref="L28:AA28" si="11">L27/L26*1000</f>
        <v>4653.8461538461543</v>
      </c>
      <c r="M28" s="124">
        <f t="shared" si="11"/>
        <v>4653.8461538461543</v>
      </c>
      <c r="N28" s="124">
        <f t="shared" si="11"/>
        <v>4200</v>
      </c>
      <c r="O28" s="124">
        <f t="shared" si="11"/>
        <v>4200</v>
      </c>
      <c r="P28" s="124">
        <f t="shared" si="11"/>
        <v>7974.3589743589746</v>
      </c>
      <c r="Q28" s="133">
        <f t="shared" si="11"/>
        <v>7975</v>
      </c>
      <c r="R28" s="124">
        <f t="shared" si="11"/>
        <v>10424.657534246575</v>
      </c>
      <c r="S28" s="124">
        <f t="shared" si="11"/>
        <v>10424.657534246575</v>
      </c>
      <c r="T28" s="124">
        <f t="shared" si="11"/>
        <v>9683.6734693877552</v>
      </c>
      <c r="U28" s="133">
        <f t="shared" si="11"/>
        <v>9686.8686868686873</v>
      </c>
      <c r="V28" s="124">
        <f t="shared" si="11"/>
        <v>10000</v>
      </c>
      <c r="W28" s="133">
        <f t="shared" si="11"/>
        <v>10000</v>
      </c>
      <c r="X28" s="124">
        <f t="shared" si="11"/>
        <v>5467.391304347826</v>
      </c>
      <c r="Y28" s="133">
        <f t="shared" si="11"/>
        <v>5473.1182795698924</v>
      </c>
      <c r="Z28" s="89">
        <f t="shared" si="11"/>
        <v>8324.6329526916797</v>
      </c>
      <c r="AA28" s="89">
        <f t="shared" si="11"/>
        <v>8327.3905996758513</v>
      </c>
      <c r="AB28" s="19">
        <f t="shared" si="0"/>
        <v>2.7576469841715152</v>
      </c>
      <c r="AC28" s="20">
        <f t="shared" si="1"/>
        <v>3.3126349231768354E-2</v>
      </c>
      <c r="AD28" s="196"/>
    </row>
    <row r="29" spans="1:30">
      <c r="A29" s="40">
        <v>8</v>
      </c>
      <c r="B29" s="9" t="s">
        <v>64</v>
      </c>
      <c r="C29" s="41" t="s">
        <v>54</v>
      </c>
      <c r="D29" s="127">
        <v>111</v>
      </c>
      <c r="E29" s="119">
        <v>111</v>
      </c>
      <c r="F29" s="129">
        <v>111</v>
      </c>
      <c r="G29" s="129">
        <v>111</v>
      </c>
      <c r="H29" s="120">
        <v>52</v>
      </c>
      <c r="I29" s="120">
        <v>52</v>
      </c>
      <c r="J29" s="127">
        <v>9</v>
      </c>
      <c r="K29" s="127">
        <v>9</v>
      </c>
      <c r="L29" s="127">
        <v>30</v>
      </c>
      <c r="M29" s="127">
        <v>30</v>
      </c>
      <c r="N29" s="127"/>
      <c r="O29" s="119"/>
      <c r="P29" s="118">
        <v>34</v>
      </c>
      <c r="Q29" s="118">
        <v>34</v>
      </c>
      <c r="R29" s="120">
        <v>99</v>
      </c>
      <c r="S29" s="120">
        <v>99</v>
      </c>
      <c r="T29" s="127">
        <v>103</v>
      </c>
      <c r="U29" s="119">
        <v>104</v>
      </c>
      <c r="V29" s="127"/>
      <c r="W29" s="119"/>
      <c r="X29" s="127">
        <v>78</v>
      </c>
      <c r="Y29" s="119">
        <v>79</v>
      </c>
      <c r="Z29" s="88">
        <f>X29+V29+T29+R29+P29+L29+N29+J29+H29+F29+D29</f>
        <v>627</v>
      </c>
      <c r="AA29" s="88">
        <f>Y29+W29+U29+S29+Q29+M29+O29+K29+I29+G29+E29</f>
        <v>629</v>
      </c>
      <c r="AB29" s="11">
        <f t="shared" si="0"/>
        <v>2</v>
      </c>
      <c r="AC29" s="12">
        <f t="shared" si="1"/>
        <v>0.31897926634768742</v>
      </c>
      <c r="AD29" s="196"/>
    </row>
    <row r="30" spans="1:30">
      <c r="A30" s="42"/>
      <c r="B30" s="14"/>
      <c r="C30" s="43" t="s">
        <v>56</v>
      </c>
      <c r="D30" s="124">
        <v>794</v>
      </c>
      <c r="E30" s="122">
        <v>795</v>
      </c>
      <c r="F30" s="131">
        <v>1102</v>
      </c>
      <c r="G30" s="131">
        <v>1102</v>
      </c>
      <c r="H30" s="123">
        <v>293</v>
      </c>
      <c r="I30" s="123">
        <v>293</v>
      </c>
      <c r="J30" s="124">
        <v>40</v>
      </c>
      <c r="K30" s="124">
        <v>40</v>
      </c>
      <c r="L30" s="124">
        <v>160</v>
      </c>
      <c r="M30" s="124">
        <v>160</v>
      </c>
      <c r="N30" s="124"/>
      <c r="O30" s="122"/>
      <c r="P30" s="121">
        <v>281</v>
      </c>
      <c r="Q30" s="121">
        <v>281</v>
      </c>
      <c r="R30" s="123">
        <v>1062</v>
      </c>
      <c r="S30" s="123">
        <v>1062</v>
      </c>
      <c r="T30" s="124">
        <v>966</v>
      </c>
      <c r="U30" s="122">
        <v>976</v>
      </c>
      <c r="V30" s="124"/>
      <c r="W30" s="122"/>
      <c r="X30" s="124">
        <v>406</v>
      </c>
      <c r="Y30" s="122">
        <v>412</v>
      </c>
      <c r="Z30" s="89">
        <f>X30+V30+T30+R30+P30+L30+N30+J30+H30+F30+D30</f>
        <v>5104</v>
      </c>
      <c r="AA30" s="89">
        <f>Y30+W30+U30+S30+Q30+M30+O30+K30+I30+G30+E30</f>
        <v>5121</v>
      </c>
      <c r="AB30" s="17">
        <f t="shared" si="0"/>
        <v>17</v>
      </c>
      <c r="AC30" s="18">
        <f t="shared" si="1"/>
        <v>0.33307210031347961</v>
      </c>
      <c r="AD30" s="196"/>
    </row>
    <row r="31" spans="1:30">
      <c r="A31" s="42"/>
      <c r="B31" s="14"/>
      <c r="C31" s="43" t="s">
        <v>57</v>
      </c>
      <c r="D31" s="124">
        <f t="shared" ref="D31:M31" si="12">D30/D29*1000</f>
        <v>7153.1531531531527</v>
      </c>
      <c r="E31" s="124">
        <f t="shared" si="12"/>
        <v>7162.1621621621625</v>
      </c>
      <c r="F31" s="133">
        <f t="shared" si="12"/>
        <v>9927.927927927929</v>
      </c>
      <c r="G31" s="133">
        <f t="shared" si="12"/>
        <v>9927.927927927929</v>
      </c>
      <c r="H31" s="124">
        <f t="shared" si="12"/>
        <v>5634.6153846153848</v>
      </c>
      <c r="I31" s="124">
        <f t="shared" si="12"/>
        <v>5634.6153846153848</v>
      </c>
      <c r="J31" s="124">
        <f t="shared" si="12"/>
        <v>4444.4444444444443</v>
      </c>
      <c r="K31" s="124">
        <f t="shared" si="12"/>
        <v>4444.4444444444443</v>
      </c>
      <c r="L31" s="124">
        <f t="shared" si="12"/>
        <v>5333.333333333333</v>
      </c>
      <c r="M31" s="124">
        <f t="shared" si="12"/>
        <v>5333.333333333333</v>
      </c>
      <c r="N31" s="124"/>
      <c r="O31" s="122"/>
      <c r="P31" s="124">
        <f t="shared" ref="P31:U31" si="13">P30/P29*1000</f>
        <v>8264.7058823529424</v>
      </c>
      <c r="Q31" s="124">
        <f t="shared" si="13"/>
        <v>8264.7058823529424</v>
      </c>
      <c r="R31" s="124">
        <f t="shared" si="13"/>
        <v>10727.272727272726</v>
      </c>
      <c r="S31" s="124">
        <f t="shared" si="13"/>
        <v>10727.272727272726</v>
      </c>
      <c r="T31" s="124">
        <f t="shared" si="13"/>
        <v>9378.6407766990287</v>
      </c>
      <c r="U31" s="125">
        <f t="shared" si="13"/>
        <v>9384.6153846153848</v>
      </c>
      <c r="V31" s="124"/>
      <c r="W31" s="122"/>
      <c r="X31" s="124">
        <f>X30/X29*1000</f>
        <v>5205.1282051282051</v>
      </c>
      <c r="Y31" s="125">
        <f>Y30/Y29*1000</f>
        <v>5215.1898734177221</v>
      </c>
      <c r="Z31" s="89">
        <f>Z30/Z29*1000</f>
        <v>8140.3508771929828</v>
      </c>
      <c r="AA31" s="89">
        <f>AA30/AA29*1000</f>
        <v>8141.4944356120832</v>
      </c>
      <c r="AB31" s="19">
        <f t="shared" si="0"/>
        <v>1.1435584191003727</v>
      </c>
      <c r="AC31" s="20">
        <f t="shared" si="1"/>
        <v>1.404802368291406E-2</v>
      </c>
      <c r="AD31" s="196"/>
    </row>
    <row r="32" spans="1:30" ht="24">
      <c r="A32" s="8">
        <v>9</v>
      </c>
      <c r="B32" s="44" t="s">
        <v>65</v>
      </c>
      <c r="C32" s="10" t="s">
        <v>54</v>
      </c>
      <c r="D32" s="127"/>
      <c r="E32" s="119"/>
      <c r="F32" s="128">
        <v>45</v>
      </c>
      <c r="G32" s="119">
        <v>45</v>
      </c>
      <c r="H32" s="120">
        <v>34</v>
      </c>
      <c r="I32" s="119">
        <v>35</v>
      </c>
      <c r="J32" s="127">
        <v>7</v>
      </c>
      <c r="K32" s="127">
        <v>7</v>
      </c>
      <c r="L32" s="127">
        <v>30</v>
      </c>
      <c r="M32" s="127">
        <v>30</v>
      </c>
      <c r="N32" s="127">
        <v>6</v>
      </c>
      <c r="O32" s="146">
        <v>6</v>
      </c>
      <c r="P32" s="120">
        <v>9</v>
      </c>
      <c r="Q32" s="120">
        <v>9</v>
      </c>
      <c r="R32" s="118">
        <v>43</v>
      </c>
      <c r="S32" s="118">
        <v>43</v>
      </c>
      <c r="T32" s="127">
        <v>205</v>
      </c>
      <c r="U32" s="119">
        <v>206</v>
      </c>
      <c r="V32" s="127">
        <v>42</v>
      </c>
      <c r="W32" s="119">
        <v>43</v>
      </c>
      <c r="X32" s="127">
        <v>65</v>
      </c>
      <c r="Y32" s="119">
        <v>66</v>
      </c>
      <c r="Z32" s="88">
        <f>X32+V32+T32+R32+P32+L32+N32+J32+H32+F32+D32</f>
        <v>486</v>
      </c>
      <c r="AA32" s="88">
        <f>Y32+W32+U32+S32+Q32+M32+O32+K32+I32+G32+E32</f>
        <v>490</v>
      </c>
      <c r="AB32" s="11">
        <f t="shared" si="0"/>
        <v>4</v>
      </c>
      <c r="AC32" s="12">
        <f t="shared" si="1"/>
        <v>0.82304526748971196</v>
      </c>
      <c r="AD32" s="81"/>
    </row>
    <row r="33" spans="1:30">
      <c r="A33" s="13"/>
      <c r="B33" s="45"/>
      <c r="C33" s="15" t="s">
        <v>56</v>
      </c>
      <c r="D33" s="124"/>
      <c r="E33" s="122"/>
      <c r="F33" s="130">
        <v>111</v>
      </c>
      <c r="G33" s="122">
        <v>111</v>
      </c>
      <c r="H33" s="123">
        <v>134</v>
      </c>
      <c r="I33" s="122">
        <v>138</v>
      </c>
      <c r="J33" s="124">
        <v>20</v>
      </c>
      <c r="K33" s="124">
        <v>20</v>
      </c>
      <c r="L33" s="124">
        <v>81</v>
      </c>
      <c r="M33" s="124">
        <v>81</v>
      </c>
      <c r="N33" s="124">
        <v>24</v>
      </c>
      <c r="O33" s="125">
        <v>24</v>
      </c>
      <c r="P33" s="123">
        <v>22</v>
      </c>
      <c r="Q33" s="123">
        <v>22</v>
      </c>
      <c r="R33" s="121">
        <v>154</v>
      </c>
      <c r="S33" s="121">
        <v>154</v>
      </c>
      <c r="T33" s="124">
        <v>619</v>
      </c>
      <c r="U33" s="122">
        <v>623</v>
      </c>
      <c r="V33" s="124">
        <v>122</v>
      </c>
      <c r="W33" s="122">
        <v>125</v>
      </c>
      <c r="X33" s="124">
        <v>617</v>
      </c>
      <c r="Y33" s="122">
        <v>627</v>
      </c>
      <c r="Z33" s="89">
        <f>X33+V33+T33+R33+P33+L33+N33+J33+H33+F33+D33</f>
        <v>1904</v>
      </c>
      <c r="AA33" s="89">
        <f>Y33+W33+U33+S33+Q33+M33+O33+K33+I33+G33+E33</f>
        <v>1925</v>
      </c>
      <c r="AB33" s="17">
        <f t="shared" si="0"/>
        <v>21</v>
      </c>
      <c r="AC33" s="18">
        <f t="shared" si="1"/>
        <v>1.1029411764705883</v>
      </c>
      <c r="AD33" s="81"/>
    </row>
    <row r="34" spans="1:30">
      <c r="A34" s="21"/>
      <c r="B34" s="46"/>
      <c r="C34" s="23" t="s">
        <v>57</v>
      </c>
      <c r="D34" s="132"/>
      <c r="E34" s="126"/>
      <c r="F34" s="132">
        <f>F33/F32*1000</f>
        <v>2466.666666666667</v>
      </c>
      <c r="G34" s="125">
        <f>G33/G32*1000</f>
        <v>2466.666666666667</v>
      </c>
      <c r="H34" s="132">
        <f t="shared" ref="H34" si="14">H33/H32*1000</f>
        <v>3941.1764705882356</v>
      </c>
      <c r="I34" s="125">
        <f>I33/I32*1000</f>
        <v>3942.8571428571431</v>
      </c>
      <c r="J34" s="132">
        <v>2857</v>
      </c>
      <c r="K34" s="132">
        <v>2857</v>
      </c>
      <c r="L34" s="132">
        <f t="shared" ref="L34:AA34" si="15">L33/L32*1000</f>
        <v>2700</v>
      </c>
      <c r="M34" s="133">
        <f t="shared" si="15"/>
        <v>2700</v>
      </c>
      <c r="N34" s="132">
        <f t="shared" si="15"/>
        <v>4000</v>
      </c>
      <c r="O34" s="133">
        <f t="shared" si="15"/>
        <v>4000</v>
      </c>
      <c r="P34" s="132">
        <f t="shared" si="15"/>
        <v>2444.4444444444448</v>
      </c>
      <c r="Q34" s="132">
        <f t="shared" si="15"/>
        <v>2444.4444444444448</v>
      </c>
      <c r="R34" s="132">
        <f t="shared" si="15"/>
        <v>3581.3953488372094</v>
      </c>
      <c r="S34" s="132">
        <f t="shared" si="15"/>
        <v>3581.3953488372094</v>
      </c>
      <c r="T34" s="132">
        <f t="shared" si="15"/>
        <v>3019.5121951219512</v>
      </c>
      <c r="U34" s="133">
        <f t="shared" si="15"/>
        <v>3024.2718446601943</v>
      </c>
      <c r="V34" s="132">
        <f t="shared" si="15"/>
        <v>2904.7619047619046</v>
      </c>
      <c r="W34" s="133">
        <f t="shared" si="15"/>
        <v>2906.9767441860463</v>
      </c>
      <c r="X34" s="132">
        <f t="shared" si="15"/>
        <v>9492.3076923076915</v>
      </c>
      <c r="Y34" s="133">
        <f t="shared" si="15"/>
        <v>9500</v>
      </c>
      <c r="Z34" s="90">
        <f t="shared" si="15"/>
        <v>3917.6954732510289</v>
      </c>
      <c r="AA34" s="90">
        <f t="shared" si="15"/>
        <v>3928.5714285714284</v>
      </c>
      <c r="AB34" s="19">
        <f t="shared" si="0"/>
        <v>10.875955320399498</v>
      </c>
      <c r="AC34" s="20">
        <f t="shared" si="1"/>
        <v>0.2776110444177603</v>
      </c>
      <c r="AD34" s="81"/>
    </row>
    <row r="35" spans="1:30">
      <c r="A35" s="8">
        <v>10</v>
      </c>
      <c r="B35" s="9" t="s">
        <v>66</v>
      </c>
      <c r="C35" s="10" t="s">
        <v>54</v>
      </c>
      <c r="D35" s="118">
        <v>70</v>
      </c>
      <c r="E35" s="118">
        <v>70</v>
      </c>
      <c r="F35" s="128">
        <v>208</v>
      </c>
      <c r="G35" s="119">
        <v>208</v>
      </c>
      <c r="H35" s="120">
        <v>72</v>
      </c>
      <c r="I35" s="129">
        <v>72</v>
      </c>
      <c r="J35" s="127">
        <v>9</v>
      </c>
      <c r="K35" s="127">
        <v>9</v>
      </c>
      <c r="L35" s="127">
        <v>244</v>
      </c>
      <c r="M35" s="119">
        <v>245</v>
      </c>
      <c r="N35" s="118">
        <v>17</v>
      </c>
      <c r="O35" s="149">
        <v>17</v>
      </c>
      <c r="P35" s="120">
        <v>15</v>
      </c>
      <c r="Q35" s="120">
        <v>15</v>
      </c>
      <c r="R35" s="120">
        <v>99</v>
      </c>
      <c r="S35" s="129">
        <v>99</v>
      </c>
      <c r="T35" s="127">
        <v>134</v>
      </c>
      <c r="U35" s="119">
        <v>135</v>
      </c>
      <c r="V35" s="127">
        <v>48</v>
      </c>
      <c r="W35" s="119">
        <v>50</v>
      </c>
      <c r="X35" s="127">
        <v>82</v>
      </c>
      <c r="Y35" s="119">
        <v>83</v>
      </c>
      <c r="Z35" s="88">
        <f>X35+V35+T35+R35+P35+L35+N35+J35+H35+F35+D35</f>
        <v>998</v>
      </c>
      <c r="AA35" s="88">
        <f>Y35+W35+U35+S35+Q35+M35+O35+K35+I35+G35+E35</f>
        <v>1003</v>
      </c>
      <c r="AB35" s="11">
        <f t="shared" si="0"/>
        <v>5</v>
      </c>
      <c r="AC35" s="12">
        <f t="shared" si="1"/>
        <v>0.50100200400801598</v>
      </c>
      <c r="AD35" s="81"/>
    </row>
    <row r="36" spans="1:30">
      <c r="A36" s="13"/>
      <c r="B36" s="14"/>
      <c r="C36" s="15" t="s">
        <v>56</v>
      </c>
      <c r="D36" s="121">
        <v>636</v>
      </c>
      <c r="E36" s="121">
        <v>636</v>
      </c>
      <c r="F36" s="130">
        <v>1575</v>
      </c>
      <c r="G36" s="122">
        <v>1575</v>
      </c>
      <c r="H36" s="123">
        <v>544</v>
      </c>
      <c r="I36" s="131">
        <v>544</v>
      </c>
      <c r="J36" s="121">
        <v>64</v>
      </c>
      <c r="K36" s="121">
        <v>64</v>
      </c>
      <c r="L36" s="124">
        <v>1292</v>
      </c>
      <c r="M36" s="122">
        <v>1298</v>
      </c>
      <c r="N36" s="121">
        <v>89</v>
      </c>
      <c r="O36" s="150">
        <v>89</v>
      </c>
      <c r="P36" s="123">
        <v>82</v>
      </c>
      <c r="Q36" s="123">
        <v>82</v>
      </c>
      <c r="R36" s="123">
        <v>588</v>
      </c>
      <c r="S36" s="131">
        <v>588</v>
      </c>
      <c r="T36" s="124">
        <v>1386</v>
      </c>
      <c r="U36" s="122">
        <v>1397</v>
      </c>
      <c r="V36" s="124">
        <v>499</v>
      </c>
      <c r="W36" s="122">
        <v>520</v>
      </c>
      <c r="X36" s="124">
        <v>459</v>
      </c>
      <c r="Y36" s="122">
        <v>465</v>
      </c>
      <c r="Z36" s="89">
        <f>X36+V36+T36+R36+P36+L36+N36+J36+H36+F36+D36</f>
        <v>7214</v>
      </c>
      <c r="AA36" s="89">
        <f>Y36+W36+U36+S36+Q36+M36+O36+K36+I36+G36+E36</f>
        <v>7258</v>
      </c>
      <c r="AB36" s="17">
        <f t="shared" si="0"/>
        <v>44</v>
      </c>
      <c r="AC36" s="18">
        <f t="shared" si="1"/>
        <v>0.60992514555031885</v>
      </c>
      <c r="AD36" s="81"/>
    </row>
    <row r="37" spans="1:30">
      <c r="A37" s="21"/>
      <c r="B37" s="22"/>
      <c r="C37" s="23" t="s">
        <v>57</v>
      </c>
      <c r="D37" s="132">
        <f t="shared" ref="D37:AA37" si="16">D36/D35*1000</f>
        <v>9085.7142857142862</v>
      </c>
      <c r="E37" s="132">
        <f t="shared" si="16"/>
        <v>9085.7142857142862</v>
      </c>
      <c r="F37" s="132">
        <f t="shared" si="16"/>
        <v>7572.1153846153848</v>
      </c>
      <c r="G37" s="125">
        <f t="shared" si="16"/>
        <v>7572.1153846153848</v>
      </c>
      <c r="H37" s="132">
        <f t="shared" si="16"/>
        <v>7555.5555555555557</v>
      </c>
      <c r="I37" s="133">
        <f t="shared" si="16"/>
        <v>7555.5555555555557</v>
      </c>
      <c r="J37" s="132">
        <f t="shared" si="16"/>
        <v>7111.1111111111104</v>
      </c>
      <c r="K37" s="132">
        <f t="shared" si="16"/>
        <v>7111.1111111111104</v>
      </c>
      <c r="L37" s="132">
        <f t="shared" si="16"/>
        <v>5295.0819672131147</v>
      </c>
      <c r="M37" s="125">
        <f t="shared" si="16"/>
        <v>5297.9591836734689</v>
      </c>
      <c r="N37" s="132">
        <f t="shared" si="16"/>
        <v>5235.2941176470586</v>
      </c>
      <c r="O37" s="133">
        <f t="shared" si="16"/>
        <v>5235.2941176470586</v>
      </c>
      <c r="P37" s="132">
        <f t="shared" si="16"/>
        <v>5466.666666666667</v>
      </c>
      <c r="Q37" s="132">
        <f t="shared" si="16"/>
        <v>5466.666666666667</v>
      </c>
      <c r="R37" s="132">
        <f t="shared" si="16"/>
        <v>5939.393939393939</v>
      </c>
      <c r="S37" s="133">
        <f t="shared" si="16"/>
        <v>5939.393939393939</v>
      </c>
      <c r="T37" s="132">
        <f t="shared" si="16"/>
        <v>10343.283582089553</v>
      </c>
      <c r="U37" s="133">
        <f t="shared" si="16"/>
        <v>10348.148148148148</v>
      </c>
      <c r="V37" s="132">
        <f t="shared" si="16"/>
        <v>10395.833333333334</v>
      </c>
      <c r="W37" s="133">
        <f t="shared" si="16"/>
        <v>10400</v>
      </c>
      <c r="X37" s="132">
        <f t="shared" si="16"/>
        <v>5597.5609756097565</v>
      </c>
      <c r="Y37" s="133">
        <f t="shared" si="16"/>
        <v>5602.4096385542171</v>
      </c>
      <c r="Z37" s="90">
        <f t="shared" si="16"/>
        <v>7228.4569138276547</v>
      </c>
      <c r="AA37" s="90">
        <f t="shared" si="16"/>
        <v>7236.2911266201399</v>
      </c>
      <c r="AB37" s="19">
        <f t="shared" si="0"/>
        <v>7.8342127924852321</v>
      </c>
      <c r="AC37" s="20">
        <f t="shared" si="1"/>
        <v>0.108380154794847</v>
      </c>
      <c r="AD37" s="81"/>
    </row>
    <row r="38" spans="1:30">
      <c r="A38" s="8">
        <v>11</v>
      </c>
      <c r="B38" s="9" t="s">
        <v>67</v>
      </c>
      <c r="C38" s="10" t="s">
        <v>54</v>
      </c>
      <c r="D38" s="127">
        <v>49</v>
      </c>
      <c r="E38" s="119">
        <v>49</v>
      </c>
      <c r="F38" s="120">
        <v>67</v>
      </c>
      <c r="G38" s="119">
        <v>67</v>
      </c>
      <c r="H38" s="120">
        <v>31</v>
      </c>
      <c r="I38" s="129">
        <v>31</v>
      </c>
      <c r="J38" s="127">
        <v>6</v>
      </c>
      <c r="K38" s="127">
        <v>6</v>
      </c>
      <c r="L38" s="127">
        <v>35</v>
      </c>
      <c r="M38" s="119">
        <v>36</v>
      </c>
      <c r="N38" s="127"/>
      <c r="O38" s="119"/>
      <c r="P38" s="120">
        <v>197</v>
      </c>
      <c r="Q38" s="120">
        <v>197</v>
      </c>
      <c r="R38" s="120">
        <v>336</v>
      </c>
      <c r="S38" s="119">
        <v>337</v>
      </c>
      <c r="T38" s="127">
        <v>188</v>
      </c>
      <c r="U38" s="119">
        <v>189</v>
      </c>
      <c r="V38" s="127">
        <v>50</v>
      </c>
      <c r="W38" s="119">
        <v>51</v>
      </c>
      <c r="X38" s="127">
        <v>121</v>
      </c>
      <c r="Y38" s="119">
        <v>122</v>
      </c>
      <c r="Z38" s="88">
        <f>X38+V38+T38+R38+P38+L38+N38+J38+H38+F38+D38</f>
        <v>1080</v>
      </c>
      <c r="AA38" s="88">
        <f>Y38+W38+U38+S38+Q38+M38+O38+K38+I38+G38+E38</f>
        <v>1085</v>
      </c>
      <c r="AB38" s="11">
        <f t="shared" si="0"/>
        <v>5</v>
      </c>
      <c r="AC38" s="12">
        <f t="shared" si="1"/>
        <v>0.46296296296296297</v>
      </c>
      <c r="AD38" s="81"/>
    </row>
    <row r="39" spans="1:30">
      <c r="A39" s="13"/>
      <c r="B39" s="14"/>
      <c r="C39" s="15" t="s">
        <v>56</v>
      </c>
      <c r="D39" s="124">
        <v>382</v>
      </c>
      <c r="E39" s="122">
        <v>382</v>
      </c>
      <c r="F39" s="123">
        <v>1199</v>
      </c>
      <c r="G39" s="122">
        <v>1199</v>
      </c>
      <c r="H39" s="123">
        <v>306</v>
      </c>
      <c r="I39" s="131">
        <v>306</v>
      </c>
      <c r="J39" s="124">
        <v>41</v>
      </c>
      <c r="K39" s="124">
        <v>41</v>
      </c>
      <c r="L39" s="124">
        <v>518</v>
      </c>
      <c r="M39" s="122">
        <v>533</v>
      </c>
      <c r="N39" s="124"/>
      <c r="O39" s="122"/>
      <c r="P39" s="123">
        <v>2004</v>
      </c>
      <c r="Q39" s="123">
        <v>2004</v>
      </c>
      <c r="R39" s="123">
        <v>4602</v>
      </c>
      <c r="S39" s="122">
        <v>4616</v>
      </c>
      <c r="T39" s="124">
        <v>3631</v>
      </c>
      <c r="U39" s="122">
        <v>3651</v>
      </c>
      <c r="V39" s="124">
        <v>891</v>
      </c>
      <c r="W39" s="122">
        <v>909</v>
      </c>
      <c r="X39" s="124">
        <v>1513</v>
      </c>
      <c r="Y39" s="122">
        <v>1526</v>
      </c>
      <c r="Z39" s="89">
        <f>X39+V39+T39+R39+P39+L39+N39+J39+H39+F39+D39</f>
        <v>15087</v>
      </c>
      <c r="AA39" s="89">
        <f>Y39+W39+U39+S39+Q39+M39+O39+K39+I39+G39+E39</f>
        <v>15167</v>
      </c>
      <c r="AB39" s="17">
        <f t="shared" si="0"/>
        <v>80</v>
      </c>
      <c r="AC39" s="18">
        <f t="shared" si="1"/>
        <v>0.53025783787366609</v>
      </c>
      <c r="AD39" s="81"/>
    </row>
    <row r="40" spans="1:30">
      <c r="A40" s="21"/>
      <c r="B40" s="22"/>
      <c r="C40" s="23" t="s">
        <v>57</v>
      </c>
      <c r="D40" s="132">
        <f t="shared" ref="D40:L40" si="17">D39/D38*1000</f>
        <v>7795.9183673469388</v>
      </c>
      <c r="E40" s="124">
        <f t="shared" si="17"/>
        <v>7795.9183673469388</v>
      </c>
      <c r="F40" s="132">
        <f t="shared" si="17"/>
        <v>17895.522388059704</v>
      </c>
      <c r="G40" s="125">
        <f t="shared" si="17"/>
        <v>17895.522388059704</v>
      </c>
      <c r="H40" s="132">
        <f t="shared" si="17"/>
        <v>9870.9677419354848</v>
      </c>
      <c r="I40" s="133">
        <f t="shared" si="17"/>
        <v>9870.9677419354848</v>
      </c>
      <c r="J40" s="132">
        <f t="shared" si="17"/>
        <v>6833.333333333333</v>
      </c>
      <c r="K40" s="132">
        <f t="shared" si="17"/>
        <v>6833.333333333333</v>
      </c>
      <c r="L40" s="132">
        <f t="shared" si="17"/>
        <v>14800</v>
      </c>
      <c r="M40" s="125">
        <f>M39/M38*1000</f>
        <v>14805.555555555555</v>
      </c>
      <c r="N40" s="132"/>
      <c r="O40" s="126"/>
      <c r="P40" s="132">
        <f t="shared" ref="P40:AA40" si="18">P39/P38*1000</f>
        <v>10172.58883248731</v>
      </c>
      <c r="Q40" s="132">
        <f t="shared" si="18"/>
        <v>10172.58883248731</v>
      </c>
      <c r="R40" s="132">
        <f t="shared" si="18"/>
        <v>13696.428571428571</v>
      </c>
      <c r="S40" s="133">
        <f t="shared" si="18"/>
        <v>13697.329376854599</v>
      </c>
      <c r="T40" s="132">
        <f t="shared" si="18"/>
        <v>19313.829787234041</v>
      </c>
      <c r="U40" s="133">
        <f t="shared" si="18"/>
        <v>19317.460317460318</v>
      </c>
      <c r="V40" s="132">
        <f t="shared" si="18"/>
        <v>17820</v>
      </c>
      <c r="W40" s="133">
        <f t="shared" si="18"/>
        <v>17823.529411764706</v>
      </c>
      <c r="X40" s="132">
        <f t="shared" si="18"/>
        <v>12504.132231404959</v>
      </c>
      <c r="Y40" s="133">
        <f t="shared" si="18"/>
        <v>12508.196721311477</v>
      </c>
      <c r="Z40" s="90">
        <f t="shared" si="18"/>
        <v>13969.444444444445</v>
      </c>
      <c r="AA40" s="90">
        <f t="shared" si="18"/>
        <v>13978.801843317973</v>
      </c>
      <c r="AB40" s="19">
        <f t="shared" si="0"/>
        <v>9.3573988735279272</v>
      </c>
      <c r="AC40" s="20">
        <f t="shared" si="1"/>
        <v>6.6984760279778358E-2</v>
      </c>
      <c r="AD40" s="81"/>
    </row>
    <row r="41" spans="1:30">
      <c r="A41" s="47">
        <v>12</v>
      </c>
      <c r="B41" s="25" t="s">
        <v>68</v>
      </c>
      <c r="C41" s="48" t="s">
        <v>54</v>
      </c>
      <c r="D41" s="137">
        <v>101</v>
      </c>
      <c r="E41" s="151">
        <v>102</v>
      </c>
      <c r="F41" s="136">
        <v>27</v>
      </c>
      <c r="G41" s="136">
        <v>27</v>
      </c>
      <c r="H41" s="135"/>
      <c r="I41" s="151"/>
      <c r="J41" s="137"/>
      <c r="K41" s="151"/>
      <c r="L41" s="137">
        <v>26</v>
      </c>
      <c r="M41" s="138">
        <v>26</v>
      </c>
      <c r="N41" s="137"/>
      <c r="O41" s="151"/>
      <c r="P41" s="135">
        <v>22</v>
      </c>
      <c r="Q41" s="135">
        <v>22</v>
      </c>
      <c r="R41" s="135">
        <v>46</v>
      </c>
      <c r="S41" s="136">
        <v>46</v>
      </c>
      <c r="T41" s="137">
        <v>157</v>
      </c>
      <c r="U41" s="151">
        <v>158</v>
      </c>
      <c r="V41" s="137">
        <v>32</v>
      </c>
      <c r="W41" s="151">
        <v>33</v>
      </c>
      <c r="X41" s="137">
        <v>100</v>
      </c>
      <c r="Y41" s="151">
        <v>101</v>
      </c>
      <c r="Z41" s="91">
        <f>X41+V41+T41+R41+P41+L41+N41+J41+H41+F41+D41</f>
        <v>511</v>
      </c>
      <c r="AA41" s="88">
        <f>Y41+W41+U41+S41+Q41+M41+O41+K41+I41+G41+E41</f>
        <v>515</v>
      </c>
      <c r="AB41" s="11">
        <f t="shared" si="0"/>
        <v>4</v>
      </c>
      <c r="AC41" s="12">
        <f t="shared" si="1"/>
        <v>0.78277886497064575</v>
      </c>
      <c r="AD41" s="29"/>
    </row>
    <row r="42" spans="1:30">
      <c r="A42" s="49"/>
      <c r="B42" s="31" t="s">
        <v>69</v>
      </c>
      <c r="C42" s="50" t="s">
        <v>56</v>
      </c>
      <c r="D42" s="142">
        <v>821</v>
      </c>
      <c r="E42" s="152">
        <v>830</v>
      </c>
      <c r="F42" s="141">
        <v>204</v>
      </c>
      <c r="G42" s="141">
        <v>204</v>
      </c>
      <c r="H42" s="140"/>
      <c r="I42" s="152"/>
      <c r="J42" s="142"/>
      <c r="K42" s="152"/>
      <c r="L42" s="142">
        <v>72</v>
      </c>
      <c r="M42" s="142">
        <v>72</v>
      </c>
      <c r="N42" s="142"/>
      <c r="O42" s="152"/>
      <c r="P42" s="140">
        <v>172</v>
      </c>
      <c r="Q42" s="140">
        <v>172</v>
      </c>
      <c r="R42" s="140">
        <v>466</v>
      </c>
      <c r="S42" s="141">
        <v>466</v>
      </c>
      <c r="T42" s="142">
        <v>1198</v>
      </c>
      <c r="U42" s="152">
        <v>1206</v>
      </c>
      <c r="V42" s="142">
        <v>217</v>
      </c>
      <c r="W42" s="152">
        <v>224</v>
      </c>
      <c r="X42" s="142">
        <v>768</v>
      </c>
      <c r="Y42" s="152">
        <v>776</v>
      </c>
      <c r="Z42" s="92">
        <f>X42+V42+T42+R42+P42+L42+N42+J42+H42+F42+D42</f>
        <v>3918</v>
      </c>
      <c r="AA42" s="89">
        <f>Y42+W42+U42+S42+Q42+M42+O42+K42+I42+G42+E42</f>
        <v>3950</v>
      </c>
      <c r="AB42" s="17">
        <f t="shared" si="0"/>
        <v>32</v>
      </c>
      <c r="AC42" s="18">
        <f t="shared" si="1"/>
        <v>0.81674323634507406</v>
      </c>
      <c r="AD42" s="29"/>
    </row>
    <row r="43" spans="1:30">
      <c r="A43" s="51"/>
      <c r="B43" s="36"/>
      <c r="C43" s="52" t="s">
        <v>57</v>
      </c>
      <c r="D43" s="144">
        <f t="shared" ref="D43:E43" si="19">D42/D41*1000</f>
        <v>8128.7128712871281</v>
      </c>
      <c r="E43" s="144">
        <f t="shared" si="19"/>
        <v>8137.2549019607841</v>
      </c>
      <c r="F43" s="145">
        <f>F42/F41*1000</f>
        <v>7555.5555555555557</v>
      </c>
      <c r="G43" s="145">
        <f>G42/G41*1000</f>
        <v>7555.5555555555557</v>
      </c>
      <c r="H43" s="144"/>
      <c r="I43" s="153"/>
      <c r="J43" s="144"/>
      <c r="K43" s="153"/>
      <c r="L43" s="144">
        <f>L42/L41*1000</f>
        <v>2769.2307692307691</v>
      </c>
      <c r="M43" s="144">
        <f>M42/M41*1000</f>
        <v>2769.2307692307691</v>
      </c>
      <c r="N43" s="144"/>
      <c r="O43" s="153"/>
      <c r="P43" s="144">
        <f t="shared" ref="P43:AA43" si="20">P42/P41*1000</f>
        <v>7818.181818181818</v>
      </c>
      <c r="Q43" s="144">
        <f t="shared" si="20"/>
        <v>7818.181818181818</v>
      </c>
      <c r="R43" s="144">
        <f t="shared" si="20"/>
        <v>10130.434782608696</v>
      </c>
      <c r="S43" s="145">
        <f t="shared" si="20"/>
        <v>10130.434782608696</v>
      </c>
      <c r="T43" s="144">
        <f t="shared" si="20"/>
        <v>7630.5732484076434</v>
      </c>
      <c r="U43" s="145">
        <f t="shared" si="20"/>
        <v>7632.9113924050635</v>
      </c>
      <c r="V43" s="144">
        <f t="shared" si="20"/>
        <v>6781.25</v>
      </c>
      <c r="W43" s="145">
        <f t="shared" si="20"/>
        <v>6787.878787878788</v>
      </c>
      <c r="X43" s="144">
        <f t="shared" si="20"/>
        <v>7680</v>
      </c>
      <c r="Y43" s="145">
        <f t="shared" si="20"/>
        <v>7683.1683168316831</v>
      </c>
      <c r="Z43" s="93">
        <f t="shared" si="20"/>
        <v>7667.3189823874754</v>
      </c>
      <c r="AA43" s="90">
        <f t="shared" si="20"/>
        <v>7669.9029126213591</v>
      </c>
      <c r="AB43" s="19">
        <f t="shared" si="0"/>
        <v>2.5839302338836205</v>
      </c>
      <c r="AC43" s="20">
        <f t="shared" si="1"/>
        <v>3.3700570431713379E-2</v>
      </c>
      <c r="AD43" s="29"/>
    </row>
    <row r="44" spans="1:30">
      <c r="A44" s="8">
        <v>13</v>
      </c>
      <c r="B44" s="9" t="s">
        <v>70</v>
      </c>
      <c r="C44" s="10" t="s">
        <v>54</v>
      </c>
      <c r="D44" s="118">
        <v>39</v>
      </c>
      <c r="E44" s="118">
        <v>39</v>
      </c>
      <c r="F44" s="120">
        <v>261</v>
      </c>
      <c r="G44" s="120">
        <v>261</v>
      </c>
      <c r="H44" s="120">
        <v>48</v>
      </c>
      <c r="I44" s="119">
        <v>49</v>
      </c>
      <c r="J44" s="118">
        <v>5</v>
      </c>
      <c r="K44" s="149">
        <v>5</v>
      </c>
      <c r="L44" s="127">
        <v>76</v>
      </c>
      <c r="M44" s="127">
        <v>76</v>
      </c>
      <c r="N44" s="127"/>
      <c r="O44" s="119"/>
      <c r="P44" s="120">
        <v>9</v>
      </c>
      <c r="Q44" s="120">
        <v>9</v>
      </c>
      <c r="R44" s="120">
        <v>61</v>
      </c>
      <c r="S44" s="129">
        <v>61</v>
      </c>
      <c r="T44" s="127">
        <v>110</v>
      </c>
      <c r="U44" s="119">
        <v>111</v>
      </c>
      <c r="V44" s="127">
        <v>38</v>
      </c>
      <c r="W44" s="119">
        <v>39</v>
      </c>
      <c r="X44" s="127">
        <v>43</v>
      </c>
      <c r="Y44" s="119">
        <v>44</v>
      </c>
      <c r="Z44" s="88">
        <f>X44+V44+T44+R44+P44+L44+N44+J44+H44+F44+D44</f>
        <v>690</v>
      </c>
      <c r="AA44" s="88">
        <f>Y44+W44+U44+S44+Q44+M44+O44+K44+I44+G44+E44</f>
        <v>694</v>
      </c>
      <c r="AB44" s="11">
        <f t="shared" si="0"/>
        <v>4</v>
      </c>
      <c r="AC44" s="12">
        <f t="shared" si="1"/>
        <v>0.57971014492753625</v>
      </c>
      <c r="AD44" s="81"/>
    </row>
    <row r="45" spans="1:30">
      <c r="A45" s="13"/>
      <c r="B45" s="14"/>
      <c r="C45" s="15" t="s">
        <v>56</v>
      </c>
      <c r="D45" s="121">
        <v>278</v>
      </c>
      <c r="E45" s="121">
        <v>278</v>
      </c>
      <c r="F45" s="123">
        <v>4012</v>
      </c>
      <c r="G45" s="123">
        <v>4012</v>
      </c>
      <c r="H45" s="123">
        <v>751</v>
      </c>
      <c r="I45" s="122">
        <v>767</v>
      </c>
      <c r="J45" s="121">
        <v>76</v>
      </c>
      <c r="K45" s="150">
        <v>76</v>
      </c>
      <c r="L45" s="124">
        <v>570</v>
      </c>
      <c r="M45" s="124">
        <v>570</v>
      </c>
      <c r="N45" s="124"/>
      <c r="O45" s="122"/>
      <c r="P45" s="123">
        <v>66</v>
      </c>
      <c r="Q45" s="123">
        <v>66</v>
      </c>
      <c r="R45" s="123">
        <v>533</v>
      </c>
      <c r="S45" s="131">
        <v>533</v>
      </c>
      <c r="T45" s="124">
        <v>1413</v>
      </c>
      <c r="U45" s="122">
        <v>1426</v>
      </c>
      <c r="V45" s="124">
        <v>442</v>
      </c>
      <c r="W45" s="122">
        <v>454</v>
      </c>
      <c r="X45" s="124">
        <v>428</v>
      </c>
      <c r="Y45" s="122">
        <v>438</v>
      </c>
      <c r="Z45" s="89">
        <f>X45+V45+T45+R45+P45+L45+N45+J45+H45+F45+D45</f>
        <v>8569</v>
      </c>
      <c r="AA45" s="89">
        <f>Y45+W45+U45+S45+Q45+M45+O45+K45+I45+G45+E45</f>
        <v>8620</v>
      </c>
      <c r="AB45" s="17">
        <f t="shared" si="0"/>
        <v>51</v>
      </c>
      <c r="AC45" s="18">
        <f t="shared" si="1"/>
        <v>0.59516863111214846</v>
      </c>
      <c r="AD45" s="81"/>
    </row>
    <row r="46" spans="1:30">
      <c r="A46" s="21"/>
      <c r="B46" s="22"/>
      <c r="C46" s="23" t="s">
        <v>57</v>
      </c>
      <c r="D46" s="132">
        <f t="shared" ref="D46:M46" si="21">D45/D44*1000</f>
        <v>7128.2051282051289</v>
      </c>
      <c r="E46" s="132">
        <f t="shared" si="21"/>
        <v>7128.2051282051289</v>
      </c>
      <c r="F46" s="132">
        <f t="shared" si="21"/>
        <v>15371.647509578544</v>
      </c>
      <c r="G46" s="132">
        <f t="shared" si="21"/>
        <v>15371.647509578544</v>
      </c>
      <c r="H46" s="132">
        <f t="shared" si="21"/>
        <v>15645.833333333334</v>
      </c>
      <c r="I46" s="133">
        <f t="shared" si="21"/>
        <v>15653.061224489797</v>
      </c>
      <c r="J46" s="132">
        <f t="shared" si="21"/>
        <v>15200</v>
      </c>
      <c r="K46" s="133">
        <f t="shared" si="21"/>
        <v>15200</v>
      </c>
      <c r="L46" s="132">
        <f t="shared" si="21"/>
        <v>7500</v>
      </c>
      <c r="M46" s="132">
        <f t="shared" si="21"/>
        <v>7500</v>
      </c>
      <c r="N46" s="132"/>
      <c r="O46" s="126"/>
      <c r="P46" s="132">
        <f t="shared" ref="P46:AA46" si="22">P45/P44*1000</f>
        <v>7333.333333333333</v>
      </c>
      <c r="Q46" s="132">
        <f t="shared" si="22"/>
        <v>7333.333333333333</v>
      </c>
      <c r="R46" s="132">
        <f t="shared" si="22"/>
        <v>8737.7049180327867</v>
      </c>
      <c r="S46" s="133">
        <f t="shared" si="22"/>
        <v>8737.7049180327867</v>
      </c>
      <c r="T46" s="132">
        <f t="shared" si="22"/>
        <v>12845.454545454546</v>
      </c>
      <c r="U46" s="133">
        <f t="shared" si="22"/>
        <v>12846.846846846845</v>
      </c>
      <c r="V46" s="132">
        <f t="shared" si="22"/>
        <v>11631.578947368422</v>
      </c>
      <c r="W46" s="133">
        <f t="shared" si="22"/>
        <v>11641.025641025641</v>
      </c>
      <c r="X46" s="132">
        <f t="shared" si="22"/>
        <v>9953.4883720930229</v>
      </c>
      <c r="Y46" s="133">
        <f t="shared" si="22"/>
        <v>9954.5454545454559</v>
      </c>
      <c r="Z46" s="90">
        <f t="shared" si="22"/>
        <v>12418.840579710144</v>
      </c>
      <c r="AA46" s="90">
        <f t="shared" si="22"/>
        <v>12420.749279538904</v>
      </c>
      <c r="AB46" s="19">
        <f t="shared" si="0"/>
        <v>1.908699828760291</v>
      </c>
      <c r="AC46" s="20">
        <f t="shared" si="1"/>
        <v>1.5369388281533445E-2</v>
      </c>
      <c r="AD46" s="81"/>
    </row>
    <row r="47" spans="1:30">
      <c r="A47" s="40">
        <v>14</v>
      </c>
      <c r="B47" s="9" t="s">
        <v>71</v>
      </c>
      <c r="C47" s="41" t="s">
        <v>54</v>
      </c>
      <c r="D47" s="127">
        <v>98</v>
      </c>
      <c r="E47" s="119">
        <v>98</v>
      </c>
      <c r="F47" s="129">
        <v>102</v>
      </c>
      <c r="G47" s="119">
        <v>102</v>
      </c>
      <c r="H47" s="120">
        <v>44</v>
      </c>
      <c r="I47" s="154">
        <v>45</v>
      </c>
      <c r="J47" s="127">
        <v>4</v>
      </c>
      <c r="K47" s="146">
        <v>4</v>
      </c>
      <c r="L47" s="127">
        <v>65</v>
      </c>
      <c r="M47" s="146">
        <v>65</v>
      </c>
      <c r="N47" s="127">
        <v>7</v>
      </c>
      <c r="O47" s="146">
        <v>7</v>
      </c>
      <c r="P47" s="120">
        <v>17</v>
      </c>
      <c r="Q47" s="120">
        <v>17</v>
      </c>
      <c r="R47" s="120">
        <v>152</v>
      </c>
      <c r="S47" s="120">
        <v>152</v>
      </c>
      <c r="T47" s="127">
        <v>130</v>
      </c>
      <c r="U47" s="119">
        <v>131</v>
      </c>
      <c r="V47" s="127">
        <v>30</v>
      </c>
      <c r="W47" s="127">
        <v>30</v>
      </c>
      <c r="X47" s="127">
        <v>106</v>
      </c>
      <c r="Y47" s="119">
        <v>107</v>
      </c>
      <c r="Z47" s="88">
        <f>X47+V47+T47+R47+P47+L47+N47+J47+H47+F47+D47</f>
        <v>755</v>
      </c>
      <c r="AA47" s="88">
        <f>Y47+W47+U47+S47+Q47+M47+O47+K47+I47+G47+E47</f>
        <v>758</v>
      </c>
      <c r="AB47" s="11">
        <f t="shared" si="0"/>
        <v>3</v>
      </c>
      <c r="AC47" s="12">
        <f t="shared" si="1"/>
        <v>0.39735099337748342</v>
      </c>
      <c r="AD47" s="81"/>
    </row>
    <row r="48" spans="1:30">
      <c r="A48" s="42"/>
      <c r="B48" s="14" t="s">
        <v>72</v>
      </c>
      <c r="C48" s="43" t="s">
        <v>56</v>
      </c>
      <c r="D48" s="124">
        <v>1113</v>
      </c>
      <c r="E48" s="122">
        <v>1113</v>
      </c>
      <c r="F48" s="131">
        <v>1555</v>
      </c>
      <c r="G48" s="122">
        <v>1556</v>
      </c>
      <c r="H48" s="123">
        <v>605</v>
      </c>
      <c r="I48" s="155">
        <v>619</v>
      </c>
      <c r="J48" s="124">
        <v>51</v>
      </c>
      <c r="K48" s="125">
        <v>51</v>
      </c>
      <c r="L48" s="124">
        <v>732</v>
      </c>
      <c r="M48" s="125">
        <v>732</v>
      </c>
      <c r="N48" s="124">
        <v>52</v>
      </c>
      <c r="O48" s="124">
        <v>52</v>
      </c>
      <c r="P48" s="123">
        <v>97</v>
      </c>
      <c r="Q48" s="123">
        <v>97</v>
      </c>
      <c r="R48" s="123">
        <v>983</v>
      </c>
      <c r="S48" s="123">
        <v>983</v>
      </c>
      <c r="T48" s="124">
        <v>2301</v>
      </c>
      <c r="U48" s="122">
        <v>2319</v>
      </c>
      <c r="V48" s="124">
        <v>468</v>
      </c>
      <c r="W48" s="124">
        <v>468</v>
      </c>
      <c r="X48" s="124">
        <v>1351</v>
      </c>
      <c r="Y48" s="122">
        <v>1364</v>
      </c>
      <c r="Z48" s="89">
        <f>X48+V48+T48+R48+P48+L48+N48+J48+H48+F48+D48</f>
        <v>9308</v>
      </c>
      <c r="AA48" s="89">
        <f>Y48+W48+U48+S48+Q48+M48+O48+K48+I48+G48+E48</f>
        <v>9354</v>
      </c>
      <c r="AB48" s="17">
        <f t="shared" si="0"/>
        <v>46</v>
      </c>
      <c r="AC48" s="18">
        <f t="shared" si="1"/>
        <v>0.4941985388912763</v>
      </c>
      <c r="AD48" s="81"/>
    </row>
    <row r="49" spans="1:30">
      <c r="A49" s="53"/>
      <c r="B49" s="22"/>
      <c r="C49" s="54" t="s">
        <v>57</v>
      </c>
      <c r="D49" s="132">
        <f t="shared" ref="D49:AA49" si="23">D48/D47*1000</f>
        <v>11357.142857142857</v>
      </c>
      <c r="E49" s="132">
        <f t="shared" si="23"/>
        <v>11357.142857142857</v>
      </c>
      <c r="F49" s="133">
        <f t="shared" si="23"/>
        <v>15245.098039215685</v>
      </c>
      <c r="G49" s="133">
        <f t="shared" si="23"/>
        <v>15254.901960784315</v>
      </c>
      <c r="H49" s="132">
        <f t="shared" si="23"/>
        <v>13750</v>
      </c>
      <c r="I49" s="132">
        <f t="shared" si="23"/>
        <v>13755.555555555557</v>
      </c>
      <c r="J49" s="132">
        <f t="shared" si="23"/>
        <v>12750</v>
      </c>
      <c r="K49" s="133">
        <f t="shared" si="23"/>
        <v>12750</v>
      </c>
      <c r="L49" s="132">
        <f t="shared" si="23"/>
        <v>11261.538461538463</v>
      </c>
      <c r="M49" s="133">
        <f t="shared" si="23"/>
        <v>11261.538461538463</v>
      </c>
      <c r="N49" s="132">
        <f t="shared" si="23"/>
        <v>7428.5714285714284</v>
      </c>
      <c r="O49" s="132">
        <f t="shared" si="23"/>
        <v>7428.5714285714284</v>
      </c>
      <c r="P49" s="132">
        <f t="shared" si="23"/>
        <v>5705.8823529411766</v>
      </c>
      <c r="Q49" s="132">
        <f t="shared" si="23"/>
        <v>5705.8823529411766</v>
      </c>
      <c r="R49" s="132">
        <f t="shared" si="23"/>
        <v>6467.105263157895</v>
      </c>
      <c r="S49" s="132">
        <f t="shared" si="23"/>
        <v>6467.105263157895</v>
      </c>
      <c r="T49" s="132">
        <f t="shared" si="23"/>
        <v>17700</v>
      </c>
      <c r="U49" s="133">
        <f t="shared" si="23"/>
        <v>17702.290076335878</v>
      </c>
      <c r="V49" s="132">
        <f t="shared" si="23"/>
        <v>15600</v>
      </c>
      <c r="W49" s="132">
        <f t="shared" si="23"/>
        <v>15600</v>
      </c>
      <c r="X49" s="132">
        <f t="shared" si="23"/>
        <v>12745.283018867925</v>
      </c>
      <c r="Y49" s="133">
        <f t="shared" si="23"/>
        <v>12747.663551401869</v>
      </c>
      <c r="Z49" s="90">
        <f t="shared" si="23"/>
        <v>12328.476821192053</v>
      </c>
      <c r="AA49" s="90">
        <f t="shared" si="23"/>
        <v>12340.369393139841</v>
      </c>
      <c r="AB49" s="19">
        <f t="shared" si="0"/>
        <v>11.892571947788383</v>
      </c>
      <c r="AC49" s="20">
        <f t="shared" si="1"/>
        <v>9.6464243882469158E-2</v>
      </c>
      <c r="AD49" s="80"/>
    </row>
    <row r="50" spans="1:30">
      <c r="A50" s="73"/>
      <c r="B50" s="74"/>
      <c r="C50" s="75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98"/>
      <c r="AA50" s="98"/>
      <c r="AB50" s="98"/>
      <c r="AC50" s="77" t="s">
        <v>90</v>
      </c>
      <c r="AD50" s="16"/>
    </row>
    <row r="51" spans="1:30">
      <c r="A51" s="73"/>
      <c r="B51" s="74"/>
      <c r="C51" s="75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98"/>
      <c r="AC51" s="76"/>
      <c r="AD51" s="16"/>
    </row>
    <row r="52" spans="1:30">
      <c r="A52" s="188" t="s">
        <v>4</v>
      </c>
      <c r="B52" s="188" t="s">
        <v>5</v>
      </c>
      <c r="C52" s="190"/>
      <c r="D52" s="210" t="s">
        <v>6</v>
      </c>
      <c r="E52" s="211"/>
      <c r="F52" s="212" t="s">
        <v>7</v>
      </c>
      <c r="G52" s="213"/>
      <c r="H52" s="212" t="s">
        <v>8</v>
      </c>
      <c r="I52" s="213"/>
      <c r="J52" s="212" t="s">
        <v>9</v>
      </c>
      <c r="K52" s="213"/>
      <c r="L52" s="212" t="s">
        <v>10</v>
      </c>
      <c r="M52" s="213"/>
      <c r="N52" s="212" t="s">
        <v>11</v>
      </c>
      <c r="O52" s="213"/>
      <c r="P52" s="212" t="s">
        <v>12</v>
      </c>
      <c r="Q52" s="213"/>
      <c r="R52" s="212" t="s">
        <v>13</v>
      </c>
      <c r="S52" s="213"/>
      <c r="T52" s="212" t="s">
        <v>14</v>
      </c>
      <c r="U52" s="213"/>
      <c r="V52" s="212" t="s">
        <v>15</v>
      </c>
      <c r="W52" s="213"/>
      <c r="X52" s="212" t="s">
        <v>16</v>
      </c>
      <c r="Y52" s="213"/>
      <c r="Z52" s="208" t="s">
        <v>17</v>
      </c>
      <c r="AA52" s="209"/>
      <c r="AB52" s="190" t="s">
        <v>18</v>
      </c>
      <c r="AC52" s="190" t="s">
        <v>19</v>
      </c>
      <c r="AD52" s="197" t="s">
        <v>20</v>
      </c>
    </row>
    <row r="53" spans="1:30">
      <c r="A53" s="189"/>
      <c r="B53" s="189"/>
      <c r="C53" s="191"/>
      <c r="D53" s="96" t="s">
        <v>21</v>
      </c>
      <c r="E53" s="96" t="s">
        <v>22</v>
      </c>
      <c r="F53" s="96" t="s">
        <v>21</v>
      </c>
      <c r="G53" s="96" t="s">
        <v>22</v>
      </c>
      <c r="H53" s="96" t="s">
        <v>21</v>
      </c>
      <c r="I53" s="96" t="s">
        <v>22</v>
      </c>
      <c r="J53" s="96" t="s">
        <v>21</v>
      </c>
      <c r="K53" s="96" t="s">
        <v>22</v>
      </c>
      <c r="L53" s="96" t="s">
        <v>21</v>
      </c>
      <c r="M53" s="96" t="s">
        <v>22</v>
      </c>
      <c r="N53" s="96" t="s">
        <v>21</v>
      </c>
      <c r="O53" s="96" t="s">
        <v>22</v>
      </c>
      <c r="P53" s="96" t="s">
        <v>21</v>
      </c>
      <c r="Q53" s="96" t="s">
        <v>22</v>
      </c>
      <c r="R53" s="96" t="s">
        <v>21</v>
      </c>
      <c r="S53" s="96" t="s">
        <v>22</v>
      </c>
      <c r="T53" s="96" t="s">
        <v>21</v>
      </c>
      <c r="U53" s="96" t="s">
        <v>22</v>
      </c>
      <c r="V53" s="96" t="s">
        <v>21</v>
      </c>
      <c r="W53" s="96" t="s">
        <v>22</v>
      </c>
      <c r="X53" s="96" t="s">
        <v>21</v>
      </c>
      <c r="Y53" s="96" t="s">
        <v>22</v>
      </c>
      <c r="Z53" s="96" t="s">
        <v>21</v>
      </c>
      <c r="AA53" s="96" t="s">
        <v>22</v>
      </c>
      <c r="AB53" s="191"/>
      <c r="AC53" s="191"/>
      <c r="AD53" s="198"/>
    </row>
    <row r="54" spans="1:30">
      <c r="A54" s="7" t="s">
        <v>23</v>
      </c>
      <c r="B54" s="7" t="s">
        <v>24</v>
      </c>
      <c r="C54" s="7" t="s">
        <v>25</v>
      </c>
      <c r="D54" s="97" t="s">
        <v>26</v>
      </c>
      <c r="E54" s="97" t="s">
        <v>27</v>
      </c>
      <c r="F54" s="97" t="s">
        <v>28</v>
      </c>
      <c r="G54" s="97" t="s">
        <v>29</v>
      </c>
      <c r="H54" s="97" t="s">
        <v>30</v>
      </c>
      <c r="I54" s="97" t="s">
        <v>31</v>
      </c>
      <c r="J54" s="97" t="s">
        <v>32</v>
      </c>
      <c r="K54" s="97" t="s">
        <v>33</v>
      </c>
      <c r="L54" s="97" t="s">
        <v>34</v>
      </c>
      <c r="M54" s="97" t="s">
        <v>35</v>
      </c>
      <c r="N54" s="97" t="s">
        <v>36</v>
      </c>
      <c r="O54" s="97" t="s">
        <v>37</v>
      </c>
      <c r="P54" s="97" t="s">
        <v>38</v>
      </c>
      <c r="Q54" s="97" t="s">
        <v>39</v>
      </c>
      <c r="R54" s="97" t="s">
        <v>40</v>
      </c>
      <c r="S54" s="97" t="s">
        <v>41</v>
      </c>
      <c r="T54" s="97" t="s">
        <v>42</v>
      </c>
      <c r="U54" s="97" t="s">
        <v>43</v>
      </c>
      <c r="V54" s="97" t="s">
        <v>44</v>
      </c>
      <c r="W54" s="97" t="s">
        <v>45</v>
      </c>
      <c r="X54" s="97" t="s">
        <v>46</v>
      </c>
      <c r="Y54" s="97" t="s">
        <v>47</v>
      </c>
      <c r="Z54" s="97" t="s">
        <v>48</v>
      </c>
      <c r="AA54" s="97" t="s">
        <v>49</v>
      </c>
      <c r="AB54" s="7" t="s">
        <v>50</v>
      </c>
      <c r="AC54" s="7" t="s">
        <v>51</v>
      </c>
      <c r="AD54" s="7" t="s">
        <v>52</v>
      </c>
    </row>
    <row r="55" spans="1:30">
      <c r="A55" s="13">
        <v>15</v>
      </c>
      <c r="B55" s="14" t="s">
        <v>73</v>
      </c>
      <c r="C55" s="15" t="s">
        <v>54</v>
      </c>
      <c r="D55" s="124">
        <v>28</v>
      </c>
      <c r="E55" s="124">
        <v>28</v>
      </c>
      <c r="F55" s="123">
        <v>63</v>
      </c>
      <c r="G55" s="131">
        <v>63</v>
      </c>
      <c r="H55" s="123">
        <v>29</v>
      </c>
      <c r="I55" s="123">
        <v>29</v>
      </c>
      <c r="J55" s="124">
        <v>8</v>
      </c>
      <c r="K55" s="124">
        <v>8</v>
      </c>
      <c r="L55" s="124">
        <v>20</v>
      </c>
      <c r="M55" s="122">
        <v>21</v>
      </c>
      <c r="N55" s="124">
        <v>5</v>
      </c>
      <c r="O55" s="124">
        <v>5</v>
      </c>
      <c r="P55" s="123">
        <v>12</v>
      </c>
      <c r="Q55" s="123">
        <v>12</v>
      </c>
      <c r="R55" s="123">
        <v>48</v>
      </c>
      <c r="S55" s="131">
        <v>48</v>
      </c>
      <c r="T55" s="124">
        <v>114</v>
      </c>
      <c r="U55" s="122">
        <v>115</v>
      </c>
      <c r="V55" s="124">
        <v>29</v>
      </c>
      <c r="W55" s="124">
        <v>29</v>
      </c>
      <c r="X55" s="124">
        <v>31</v>
      </c>
      <c r="Y55" s="125">
        <v>32</v>
      </c>
      <c r="Z55" s="89">
        <f>X55+V55+T55+R55+P55+L55+N55+J55+H55+F55+D55</f>
        <v>387</v>
      </c>
      <c r="AA55" s="89">
        <f>Y55+W55+U55+S55+Q55+M55+O55+K55+I55+G55+E55</f>
        <v>390</v>
      </c>
      <c r="AB55" s="17">
        <f t="shared" si="0"/>
        <v>3</v>
      </c>
      <c r="AC55" s="18">
        <f t="shared" si="1"/>
        <v>0.77519379844961245</v>
      </c>
      <c r="AD55" s="81"/>
    </row>
    <row r="56" spans="1:30">
      <c r="A56" s="13"/>
      <c r="B56" s="14"/>
      <c r="C56" s="15" t="s">
        <v>56</v>
      </c>
      <c r="D56" s="124">
        <v>251</v>
      </c>
      <c r="E56" s="124">
        <v>251</v>
      </c>
      <c r="F56" s="123">
        <v>992</v>
      </c>
      <c r="G56" s="131">
        <v>992</v>
      </c>
      <c r="H56" s="123">
        <v>403</v>
      </c>
      <c r="I56" s="123">
        <v>403</v>
      </c>
      <c r="J56" s="121">
        <v>72</v>
      </c>
      <c r="K56" s="121">
        <v>72</v>
      </c>
      <c r="L56" s="124">
        <v>338</v>
      </c>
      <c r="M56" s="122">
        <v>355</v>
      </c>
      <c r="N56" s="121">
        <v>62</v>
      </c>
      <c r="O56" s="121">
        <v>62</v>
      </c>
      <c r="P56" s="123">
        <v>153</v>
      </c>
      <c r="Q56" s="123">
        <v>153</v>
      </c>
      <c r="R56" s="123">
        <v>768</v>
      </c>
      <c r="S56" s="131">
        <v>768</v>
      </c>
      <c r="T56" s="124">
        <v>2135</v>
      </c>
      <c r="U56" s="122">
        <v>2154</v>
      </c>
      <c r="V56" s="124">
        <v>472</v>
      </c>
      <c r="W56" s="124">
        <v>472</v>
      </c>
      <c r="X56" s="124">
        <v>432</v>
      </c>
      <c r="Y56" s="125">
        <v>446</v>
      </c>
      <c r="Z56" s="89">
        <f>X56+V56+T56+R56+P56+L56+N56+J56+H56+F56+D56</f>
        <v>6078</v>
      </c>
      <c r="AA56" s="89">
        <f>Y56+W56+U56+S56+Q56+M56+O56+K56+I56+G56+E56</f>
        <v>6128</v>
      </c>
      <c r="AB56" s="17">
        <f t="shared" si="0"/>
        <v>50</v>
      </c>
      <c r="AC56" s="18">
        <f t="shared" si="1"/>
        <v>0.82263902599539318</v>
      </c>
      <c r="AD56" s="81"/>
    </row>
    <row r="57" spans="1:30">
      <c r="A57" s="21"/>
      <c r="B57" s="22"/>
      <c r="C57" s="23" t="s">
        <v>57</v>
      </c>
      <c r="D57" s="132">
        <f t="shared" ref="D57:AA57" si="24">D56/D55*1000</f>
        <v>8964.2857142857138</v>
      </c>
      <c r="E57" s="132">
        <f t="shared" si="24"/>
        <v>8964.2857142857138</v>
      </c>
      <c r="F57" s="132">
        <f t="shared" si="24"/>
        <v>15746.031746031746</v>
      </c>
      <c r="G57" s="133">
        <f t="shared" si="24"/>
        <v>15746.031746031746</v>
      </c>
      <c r="H57" s="132">
        <f t="shared" si="24"/>
        <v>13896.551724137931</v>
      </c>
      <c r="I57" s="132">
        <f t="shared" si="24"/>
        <v>13896.551724137931</v>
      </c>
      <c r="J57" s="132">
        <f t="shared" si="24"/>
        <v>9000</v>
      </c>
      <c r="K57" s="132">
        <f t="shared" si="24"/>
        <v>9000</v>
      </c>
      <c r="L57" s="132">
        <f t="shared" si="24"/>
        <v>16900</v>
      </c>
      <c r="M57" s="133">
        <f t="shared" si="24"/>
        <v>16904.761904761905</v>
      </c>
      <c r="N57" s="132">
        <f t="shared" si="24"/>
        <v>12400</v>
      </c>
      <c r="O57" s="132">
        <f t="shared" si="24"/>
        <v>12400</v>
      </c>
      <c r="P57" s="132">
        <f t="shared" si="24"/>
        <v>12750</v>
      </c>
      <c r="Q57" s="132">
        <f t="shared" si="24"/>
        <v>12750</v>
      </c>
      <c r="R57" s="132">
        <f t="shared" si="24"/>
        <v>16000</v>
      </c>
      <c r="S57" s="133">
        <f t="shared" si="24"/>
        <v>16000</v>
      </c>
      <c r="T57" s="132">
        <f t="shared" si="24"/>
        <v>18728.070175438595</v>
      </c>
      <c r="U57" s="87">
        <f t="shared" si="24"/>
        <v>18730.434782608696</v>
      </c>
      <c r="V57" s="132">
        <f t="shared" si="24"/>
        <v>16275.862068965516</v>
      </c>
      <c r="W57" s="132">
        <f t="shared" si="24"/>
        <v>16275.862068965516</v>
      </c>
      <c r="X57" s="132">
        <f t="shared" si="24"/>
        <v>13935.483870967742</v>
      </c>
      <c r="Y57" s="133">
        <f t="shared" si="24"/>
        <v>13937.5</v>
      </c>
      <c r="Z57" s="90">
        <f t="shared" si="24"/>
        <v>15705.426356589147</v>
      </c>
      <c r="AA57" s="90">
        <f t="shared" si="24"/>
        <v>15712.820512820512</v>
      </c>
      <c r="AB57" s="19">
        <f t="shared" si="0"/>
        <v>7.3941562313648319</v>
      </c>
      <c r="AC57" s="20">
        <f t="shared" si="1"/>
        <v>4.7080264256962649E-2</v>
      </c>
      <c r="AD57" s="81"/>
    </row>
    <row r="58" spans="1:30">
      <c r="A58" s="8">
        <v>16</v>
      </c>
      <c r="B58" s="9" t="s">
        <v>74</v>
      </c>
      <c r="C58" s="10" t="s">
        <v>54</v>
      </c>
      <c r="D58" s="127">
        <v>48</v>
      </c>
      <c r="E58" s="119">
        <v>49</v>
      </c>
      <c r="F58" s="120">
        <v>92</v>
      </c>
      <c r="G58" s="119">
        <v>93</v>
      </c>
      <c r="H58" s="120">
        <v>31</v>
      </c>
      <c r="I58" s="120">
        <v>31</v>
      </c>
      <c r="J58" s="127">
        <v>4</v>
      </c>
      <c r="K58" s="127">
        <v>4</v>
      </c>
      <c r="L58" s="127">
        <v>26</v>
      </c>
      <c r="M58" s="127">
        <v>26</v>
      </c>
      <c r="N58" s="127">
        <v>4</v>
      </c>
      <c r="O58" s="127">
        <v>4</v>
      </c>
      <c r="P58" s="120">
        <v>15</v>
      </c>
      <c r="Q58" s="120">
        <v>15</v>
      </c>
      <c r="R58" s="120">
        <v>67</v>
      </c>
      <c r="S58" s="129">
        <v>67</v>
      </c>
      <c r="T58" s="127">
        <v>65</v>
      </c>
      <c r="U58" s="146">
        <v>66</v>
      </c>
      <c r="V58" s="127">
        <v>8</v>
      </c>
      <c r="W58" s="127">
        <v>8</v>
      </c>
      <c r="X58" s="127">
        <v>70</v>
      </c>
      <c r="Y58" s="146">
        <v>70</v>
      </c>
      <c r="Z58" s="88">
        <f>X58+V58+T58+R58+P58+L58+N58+J58+H58+F58+D58</f>
        <v>430</v>
      </c>
      <c r="AA58" s="88">
        <f>Y58+W58+U58+S58+Q58+M58+O58+K58+I58+G58+E58</f>
        <v>433</v>
      </c>
      <c r="AB58" s="11">
        <f t="shared" si="0"/>
        <v>3</v>
      </c>
      <c r="AC58" s="12">
        <f t="shared" si="1"/>
        <v>0.69767441860465118</v>
      </c>
      <c r="AD58" s="81"/>
    </row>
    <row r="59" spans="1:30">
      <c r="A59" s="13"/>
      <c r="B59" s="14"/>
      <c r="C59" s="15" t="s">
        <v>56</v>
      </c>
      <c r="D59" s="124">
        <v>230</v>
      </c>
      <c r="E59" s="122">
        <v>235</v>
      </c>
      <c r="F59" s="123">
        <v>779</v>
      </c>
      <c r="G59" s="122">
        <v>788</v>
      </c>
      <c r="H59" s="123">
        <v>215</v>
      </c>
      <c r="I59" s="123">
        <v>215</v>
      </c>
      <c r="J59" s="124">
        <v>29</v>
      </c>
      <c r="K59" s="124">
        <v>29</v>
      </c>
      <c r="L59" s="124">
        <v>133</v>
      </c>
      <c r="M59" s="124">
        <v>133</v>
      </c>
      <c r="N59" s="124">
        <v>31</v>
      </c>
      <c r="O59" s="124">
        <v>31</v>
      </c>
      <c r="P59" s="123">
        <v>55</v>
      </c>
      <c r="Q59" s="123">
        <v>55</v>
      </c>
      <c r="R59" s="123">
        <v>245</v>
      </c>
      <c r="S59" s="131">
        <v>245</v>
      </c>
      <c r="T59" s="124">
        <v>154</v>
      </c>
      <c r="U59" s="125">
        <v>157</v>
      </c>
      <c r="V59" s="124">
        <v>22</v>
      </c>
      <c r="W59" s="124">
        <v>22</v>
      </c>
      <c r="X59" s="124">
        <v>306</v>
      </c>
      <c r="Y59" s="125">
        <v>306</v>
      </c>
      <c r="Z59" s="89">
        <f>X59+V59+T59+R59+P59+L59+N59+J59+H59+F59+D59</f>
        <v>2199</v>
      </c>
      <c r="AA59" s="89">
        <f>Y59+W59+U59+S59+Q59+M59+O59+K59+I59+G59+E59</f>
        <v>2216</v>
      </c>
      <c r="AB59" s="17">
        <f t="shared" si="0"/>
        <v>17</v>
      </c>
      <c r="AC59" s="18">
        <f t="shared" si="1"/>
        <v>0.77307867212369263</v>
      </c>
      <c r="AD59" s="81"/>
    </row>
    <row r="60" spans="1:30">
      <c r="A60" s="21"/>
      <c r="B60" s="22"/>
      <c r="C60" s="23" t="s">
        <v>57</v>
      </c>
      <c r="D60" s="132">
        <f t="shared" ref="D60:AA60" si="25">D59/D58*1000</f>
        <v>4791.666666666667</v>
      </c>
      <c r="E60" s="132">
        <f t="shared" si="25"/>
        <v>4795.9183673469388</v>
      </c>
      <c r="F60" s="132">
        <f t="shared" si="25"/>
        <v>8467.391304347826</v>
      </c>
      <c r="G60" s="133">
        <f t="shared" si="25"/>
        <v>8473.1182795698915</v>
      </c>
      <c r="H60" s="132">
        <f t="shared" si="25"/>
        <v>6935.4838709677424</v>
      </c>
      <c r="I60" s="132">
        <f t="shared" si="25"/>
        <v>6935.4838709677424</v>
      </c>
      <c r="J60" s="132">
        <f t="shared" si="25"/>
        <v>7250</v>
      </c>
      <c r="K60" s="132">
        <f t="shared" si="25"/>
        <v>7250</v>
      </c>
      <c r="L60" s="132">
        <f t="shared" si="25"/>
        <v>5115.3846153846152</v>
      </c>
      <c r="M60" s="132">
        <f t="shared" si="25"/>
        <v>5115.3846153846152</v>
      </c>
      <c r="N60" s="132">
        <f t="shared" si="25"/>
        <v>7750</v>
      </c>
      <c r="O60" s="132">
        <f t="shared" si="25"/>
        <v>7750</v>
      </c>
      <c r="P60" s="132">
        <f t="shared" si="25"/>
        <v>3666.6666666666665</v>
      </c>
      <c r="Q60" s="132">
        <f t="shared" si="25"/>
        <v>3666.6666666666665</v>
      </c>
      <c r="R60" s="132">
        <f t="shared" si="25"/>
        <v>3656.7164179104479</v>
      </c>
      <c r="S60" s="133">
        <f t="shared" si="25"/>
        <v>3656.7164179104479</v>
      </c>
      <c r="T60" s="132">
        <f t="shared" si="25"/>
        <v>2369.2307692307691</v>
      </c>
      <c r="U60" s="133">
        <f t="shared" si="25"/>
        <v>2378.787878787879</v>
      </c>
      <c r="V60" s="132">
        <f t="shared" si="25"/>
        <v>2750</v>
      </c>
      <c r="W60" s="132">
        <f t="shared" si="25"/>
        <v>2750</v>
      </c>
      <c r="X60" s="132">
        <f t="shared" si="25"/>
        <v>4371.4285714285706</v>
      </c>
      <c r="Y60" s="133">
        <f t="shared" si="25"/>
        <v>4371.4285714285706</v>
      </c>
      <c r="Z60" s="90">
        <f t="shared" si="25"/>
        <v>5113.9534883720935</v>
      </c>
      <c r="AA60" s="90">
        <f t="shared" si="25"/>
        <v>5117.7829099307155</v>
      </c>
      <c r="AB60" s="19">
        <f t="shared" si="0"/>
        <v>3.8294215586220162</v>
      </c>
      <c r="AC60" s="20">
        <f t="shared" si="1"/>
        <v>7.4881822201340015E-2</v>
      </c>
      <c r="AD60" s="81"/>
    </row>
    <row r="61" spans="1:30">
      <c r="A61" s="40">
        <v>17</v>
      </c>
      <c r="B61" s="9" t="s">
        <v>75</v>
      </c>
      <c r="C61" s="41" t="s">
        <v>54</v>
      </c>
      <c r="D61" s="127">
        <v>71</v>
      </c>
      <c r="E61" s="119">
        <v>71</v>
      </c>
      <c r="F61" s="129">
        <v>123</v>
      </c>
      <c r="G61" s="129">
        <v>123</v>
      </c>
      <c r="H61" s="120">
        <v>111</v>
      </c>
      <c r="I61" s="154">
        <v>111</v>
      </c>
      <c r="J61" s="127">
        <v>56</v>
      </c>
      <c r="K61" s="127">
        <v>56</v>
      </c>
      <c r="L61" s="127">
        <v>126</v>
      </c>
      <c r="M61" s="119">
        <v>127</v>
      </c>
      <c r="N61" s="127">
        <v>10</v>
      </c>
      <c r="O61" s="127">
        <v>10</v>
      </c>
      <c r="P61" s="120">
        <v>206</v>
      </c>
      <c r="Q61" s="120">
        <v>206</v>
      </c>
      <c r="R61" s="120">
        <v>321</v>
      </c>
      <c r="S61" s="119">
        <v>322</v>
      </c>
      <c r="T61" s="127">
        <v>164</v>
      </c>
      <c r="U61" s="119">
        <v>165</v>
      </c>
      <c r="V61" s="127">
        <v>12</v>
      </c>
      <c r="W61" s="127">
        <v>12</v>
      </c>
      <c r="X61" s="127">
        <v>207</v>
      </c>
      <c r="Y61" s="119">
        <v>208</v>
      </c>
      <c r="Z61" s="88">
        <f>X61+V61+T61+R61+P61+L61+N61+J61+H61+F61+D61</f>
        <v>1407</v>
      </c>
      <c r="AA61" s="88">
        <f>Y61+W61+U61+S61+Q61+M61+O61+K61+I61+G61+E61</f>
        <v>1411</v>
      </c>
      <c r="AB61" s="11">
        <f t="shared" si="0"/>
        <v>4</v>
      </c>
      <c r="AC61" s="12">
        <f t="shared" si="1"/>
        <v>0.28429282160625446</v>
      </c>
      <c r="AD61" s="81"/>
    </row>
    <row r="62" spans="1:30">
      <c r="A62" s="42"/>
      <c r="B62" s="14"/>
      <c r="C62" s="43" t="s">
        <v>56</v>
      </c>
      <c r="D62" s="124">
        <v>545</v>
      </c>
      <c r="E62" s="122">
        <v>545</v>
      </c>
      <c r="F62" s="131">
        <v>1800</v>
      </c>
      <c r="G62" s="131">
        <v>1800</v>
      </c>
      <c r="H62" s="123">
        <v>2007</v>
      </c>
      <c r="I62" s="155">
        <v>2008</v>
      </c>
      <c r="J62" s="124">
        <v>817</v>
      </c>
      <c r="K62" s="124">
        <v>817</v>
      </c>
      <c r="L62" s="124">
        <v>714</v>
      </c>
      <c r="M62" s="122">
        <v>720</v>
      </c>
      <c r="N62" s="124">
        <v>52</v>
      </c>
      <c r="O62" s="124">
        <v>52</v>
      </c>
      <c r="P62" s="123">
        <v>2196</v>
      </c>
      <c r="Q62" s="123">
        <v>2196</v>
      </c>
      <c r="R62" s="123">
        <v>4028</v>
      </c>
      <c r="S62" s="122">
        <v>4041</v>
      </c>
      <c r="T62" s="124">
        <v>2450</v>
      </c>
      <c r="U62" s="122">
        <v>2466</v>
      </c>
      <c r="V62" s="124">
        <v>180</v>
      </c>
      <c r="W62" s="124">
        <v>180</v>
      </c>
      <c r="X62" s="124">
        <v>3887</v>
      </c>
      <c r="Y62" s="122">
        <v>3906</v>
      </c>
      <c r="Z62" s="89">
        <f>X62+V62+T62+R62+P62+L62+N62+J62+H62+F62+D62</f>
        <v>18676</v>
      </c>
      <c r="AA62" s="89">
        <f>Y62+W62+U62+S62+Q62+M62+O62+K62+I62+G62+E62</f>
        <v>18731</v>
      </c>
      <c r="AB62" s="17">
        <f t="shared" si="0"/>
        <v>55</v>
      </c>
      <c r="AC62" s="18">
        <f t="shared" si="1"/>
        <v>0.29449560933818802</v>
      </c>
      <c r="AD62" s="81"/>
    </row>
    <row r="63" spans="1:30">
      <c r="A63" s="53"/>
      <c r="B63" s="22"/>
      <c r="C63" s="54" t="s">
        <v>57</v>
      </c>
      <c r="D63" s="132">
        <f t="shared" ref="D63:AA63" si="26">D62/D61*1000</f>
        <v>7676.0563380281692</v>
      </c>
      <c r="E63" s="132">
        <f t="shared" si="26"/>
        <v>7676.0563380281692</v>
      </c>
      <c r="F63" s="133">
        <f t="shared" si="26"/>
        <v>14634.146341463415</v>
      </c>
      <c r="G63" s="133">
        <f t="shared" si="26"/>
        <v>14634.146341463415</v>
      </c>
      <c r="H63" s="132">
        <f t="shared" si="26"/>
        <v>18081.08108108108</v>
      </c>
      <c r="I63" s="132">
        <f t="shared" si="26"/>
        <v>18090.090090090089</v>
      </c>
      <c r="J63" s="132">
        <f t="shared" si="26"/>
        <v>14589.285714285714</v>
      </c>
      <c r="K63" s="132">
        <f t="shared" si="26"/>
        <v>14589.285714285714</v>
      </c>
      <c r="L63" s="132">
        <f t="shared" si="26"/>
        <v>5666.666666666667</v>
      </c>
      <c r="M63" s="133">
        <f t="shared" si="26"/>
        <v>5669.2913385826769</v>
      </c>
      <c r="N63" s="132">
        <f t="shared" si="26"/>
        <v>5200</v>
      </c>
      <c r="O63" s="132">
        <f t="shared" si="26"/>
        <v>5200</v>
      </c>
      <c r="P63" s="132">
        <f t="shared" si="26"/>
        <v>10660.194174757282</v>
      </c>
      <c r="Q63" s="132">
        <f t="shared" si="26"/>
        <v>10660.194174757282</v>
      </c>
      <c r="R63" s="132">
        <f t="shared" si="26"/>
        <v>12548.28660436137</v>
      </c>
      <c r="S63" s="87">
        <f t="shared" si="26"/>
        <v>12549.689440993789</v>
      </c>
      <c r="T63" s="132">
        <f t="shared" si="26"/>
        <v>14939.024390243903</v>
      </c>
      <c r="U63" s="87">
        <f t="shared" si="26"/>
        <v>14945.454545454546</v>
      </c>
      <c r="V63" s="132">
        <f t="shared" si="26"/>
        <v>15000</v>
      </c>
      <c r="W63" s="132">
        <f t="shared" si="26"/>
        <v>15000</v>
      </c>
      <c r="X63" s="132">
        <f t="shared" si="26"/>
        <v>18777.777777777777</v>
      </c>
      <c r="Y63" s="87">
        <f t="shared" si="26"/>
        <v>18778.846153846152</v>
      </c>
      <c r="Z63" s="90">
        <f t="shared" si="26"/>
        <v>13273.631840796019</v>
      </c>
      <c r="AA63" s="90">
        <f t="shared" si="26"/>
        <v>13274.982282069454</v>
      </c>
      <c r="AB63" s="19">
        <f t="shared" si="0"/>
        <v>1.3504412734346261</v>
      </c>
      <c r="AC63" s="20">
        <f t="shared" si="1"/>
        <v>1.0173864166430279E-2</v>
      </c>
      <c r="AD63" s="81"/>
    </row>
    <row r="64" spans="1:30">
      <c r="A64" s="8">
        <v>18</v>
      </c>
      <c r="B64" s="199" t="s">
        <v>76</v>
      </c>
      <c r="C64" s="10" t="s">
        <v>54</v>
      </c>
      <c r="D64" s="127">
        <v>58</v>
      </c>
      <c r="E64" s="119">
        <v>58</v>
      </c>
      <c r="F64" s="120">
        <v>67</v>
      </c>
      <c r="G64" s="119">
        <v>67</v>
      </c>
      <c r="H64" s="120">
        <v>49</v>
      </c>
      <c r="I64" s="120">
        <v>49</v>
      </c>
      <c r="J64" s="118">
        <v>13</v>
      </c>
      <c r="K64" s="118">
        <v>13</v>
      </c>
      <c r="L64" s="127">
        <v>56</v>
      </c>
      <c r="M64" s="127">
        <v>56</v>
      </c>
      <c r="N64" s="127">
        <v>12</v>
      </c>
      <c r="O64" s="127">
        <v>12</v>
      </c>
      <c r="P64" s="120">
        <v>14</v>
      </c>
      <c r="Q64" s="120">
        <v>14</v>
      </c>
      <c r="R64" s="120">
        <v>89</v>
      </c>
      <c r="S64" s="119">
        <v>90</v>
      </c>
      <c r="T64" s="127">
        <v>41</v>
      </c>
      <c r="U64" s="146">
        <v>41</v>
      </c>
      <c r="V64" s="157">
        <v>14</v>
      </c>
      <c r="W64" s="157">
        <v>14</v>
      </c>
      <c r="X64" s="127">
        <v>60</v>
      </c>
      <c r="Y64" s="146">
        <v>60</v>
      </c>
      <c r="Z64" s="88">
        <f>X64+V64+T64+R64+P64+L64+N64+J64+H64+F64+D64</f>
        <v>473</v>
      </c>
      <c r="AA64" s="88">
        <f>Y64+W64+U64+S64+Q64+M64+O64+K64+I64+G64+E64</f>
        <v>474</v>
      </c>
      <c r="AB64" s="11">
        <f t="shared" si="0"/>
        <v>1</v>
      </c>
      <c r="AC64" s="12">
        <f t="shared" si="1"/>
        <v>0.21141649048625794</v>
      </c>
      <c r="AD64" s="81"/>
    </row>
    <row r="65" spans="1:30">
      <c r="A65" s="13"/>
      <c r="B65" s="200"/>
      <c r="C65" s="15" t="s">
        <v>56</v>
      </c>
      <c r="D65" s="124">
        <v>398</v>
      </c>
      <c r="E65" s="122">
        <v>398</v>
      </c>
      <c r="F65" s="123">
        <v>587</v>
      </c>
      <c r="G65" s="122">
        <v>587</v>
      </c>
      <c r="H65" s="123">
        <v>339</v>
      </c>
      <c r="I65" s="123">
        <v>339</v>
      </c>
      <c r="J65" s="121">
        <v>87</v>
      </c>
      <c r="K65" s="121">
        <v>87</v>
      </c>
      <c r="L65" s="124">
        <v>297</v>
      </c>
      <c r="M65" s="124">
        <v>297</v>
      </c>
      <c r="N65" s="124">
        <v>61</v>
      </c>
      <c r="O65" s="124">
        <v>61</v>
      </c>
      <c r="P65" s="123">
        <v>74</v>
      </c>
      <c r="Q65" s="123">
        <v>74</v>
      </c>
      <c r="R65" s="123">
        <v>527</v>
      </c>
      <c r="S65" s="122">
        <v>533</v>
      </c>
      <c r="T65" s="124">
        <v>99</v>
      </c>
      <c r="U65" s="125">
        <v>99</v>
      </c>
      <c r="V65" s="124">
        <v>37</v>
      </c>
      <c r="W65" s="124">
        <v>37</v>
      </c>
      <c r="X65" s="124">
        <v>310</v>
      </c>
      <c r="Y65" s="125">
        <v>310</v>
      </c>
      <c r="Z65" s="89">
        <f>X65+V65+T65+R65+P65+L65+N65+J65+H65+F65+D65</f>
        <v>2816</v>
      </c>
      <c r="AA65" s="89">
        <f>Y65+W65+U65+S65+Q65+M65+O65+K65+I65+G65+E65</f>
        <v>2822</v>
      </c>
      <c r="AB65" s="17">
        <f t="shared" si="0"/>
        <v>6</v>
      </c>
      <c r="AC65" s="18">
        <f t="shared" si="1"/>
        <v>0.21306818181818182</v>
      </c>
      <c r="AD65" s="81"/>
    </row>
    <row r="66" spans="1:30">
      <c r="A66" s="21"/>
      <c r="B66" s="201"/>
      <c r="C66" s="23" t="s">
        <v>57</v>
      </c>
      <c r="D66" s="132">
        <f t="shared" ref="D66:AA66" si="27">D65/D64*1000</f>
        <v>6862.0689655172409</v>
      </c>
      <c r="E66" s="132">
        <f t="shared" si="27"/>
        <v>6862.0689655172409</v>
      </c>
      <c r="F66" s="132">
        <f t="shared" si="27"/>
        <v>8761.1940298507452</v>
      </c>
      <c r="G66" s="133">
        <f t="shared" si="27"/>
        <v>8761.1940298507452</v>
      </c>
      <c r="H66" s="132">
        <f t="shared" si="27"/>
        <v>6918.367346938775</v>
      </c>
      <c r="I66" s="132">
        <f t="shared" si="27"/>
        <v>6918.367346938775</v>
      </c>
      <c r="J66" s="132">
        <f t="shared" si="27"/>
        <v>6692.3076923076924</v>
      </c>
      <c r="K66" s="132">
        <f t="shared" si="27"/>
        <v>6692.3076923076924</v>
      </c>
      <c r="L66" s="132">
        <f t="shared" si="27"/>
        <v>5303.5714285714284</v>
      </c>
      <c r="M66" s="132">
        <f t="shared" si="27"/>
        <v>5303.5714285714284</v>
      </c>
      <c r="N66" s="132">
        <f t="shared" si="27"/>
        <v>5083.333333333333</v>
      </c>
      <c r="O66" s="132">
        <f t="shared" si="27"/>
        <v>5083.333333333333</v>
      </c>
      <c r="P66" s="132">
        <f t="shared" si="27"/>
        <v>5285.7142857142853</v>
      </c>
      <c r="Q66" s="132">
        <f t="shared" si="27"/>
        <v>5285.7142857142853</v>
      </c>
      <c r="R66" s="132">
        <f t="shared" si="27"/>
        <v>5921.348314606742</v>
      </c>
      <c r="S66" s="133">
        <f t="shared" si="27"/>
        <v>5922.2222222222226</v>
      </c>
      <c r="T66" s="132">
        <f t="shared" si="27"/>
        <v>2414.6341463414633</v>
      </c>
      <c r="U66" s="133">
        <f t="shared" si="27"/>
        <v>2414.6341463414633</v>
      </c>
      <c r="V66" s="132">
        <f t="shared" si="27"/>
        <v>2642.8571428571427</v>
      </c>
      <c r="W66" s="132">
        <f t="shared" si="27"/>
        <v>2642.8571428571427</v>
      </c>
      <c r="X66" s="132">
        <f t="shared" si="27"/>
        <v>5166.666666666667</v>
      </c>
      <c r="Y66" s="133">
        <f t="shared" si="27"/>
        <v>5166.666666666667</v>
      </c>
      <c r="Z66" s="90">
        <f t="shared" si="27"/>
        <v>5953.4883720930229</v>
      </c>
      <c r="AA66" s="90">
        <f t="shared" si="27"/>
        <v>5953.5864978902955</v>
      </c>
      <c r="AB66" s="19">
        <f t="shared" si="0"/>
        <v>9.8125797272587079E-2</v>
      </c>
      <c r="AC66" s="20">
        <f t="shared" si="1"/>
        <v>1.6482067510629863E-3</v>
      </c>
      <c r="AD66" s="81"/>
    </row>
    <row r="67" spans="1:30">
      <c r="A67" s="8">
        <v>19</v>
      </c>
      <c r="B67" s="44" t="s">
        <v>77</v>
      </c>
      <c r="C67" s="10" t="s">
        <v>54</v>
      </c>
      <c r="D67" s="158">
        <v>74</v>
      </c>
      <c r="E67" s="119">
        <v>75</v>
      </c>
      <c r="F67" s="158">
        <v>64</v>
      </c>
      <c r="G67" s="158">
        <v>64</v>
      </c>
      <c r="H67" s="158">
        <v>44</v>
      </c>
      <c r="I67" s="119">
        <v>45</v>
      </c>
      <c r="J67" s="158">
        <v>12</v>
      </c>
      <c r="K67" s="158">
        <v>12</v>
      </c>
      <c r="L67" s="159">
        <v>34</v>
      </c>
      <c r="M67" s="159">
        <v>34</v>
      </c>
      <c r="N67" s="158"/>
      <c r="O67" s="119"/>
      <c r="P67" s="99">
        <v>21</v>
      </c>
      <c r="Q67" s="99">
        <v>21</v>
      </c>
      <c r="R67" s="158">
        <v>77</v>
      </c>
      <c r="S67" s="159">
        <v>77</v>
      </c>
      <c r="T67" s="158">
        <v>120</v>
      </c>
      <c r="U67" s="119">
        <v>121</v>
      </c>
      <c r="V67" s="158">
        <v>39</v>
      </c>
      <c r="W67" s="158">
        <v>39</v>
      </c>
      <c r="X67" s="158">
        <v>72</v>
      </c>
      <c r="Y67" s="119">
        <v>73</v>
      </c>
      <c r="Z67" s="99">
        <f>X67+V67+T67+R67+P67+L67+N67+J67+H67+F67+D67</f>
        <v>557</v>
      </c>
      <c r="AA67" s="88">
        <f>Y67+W67+U67+S67+Q67+M67+O67+K67+I67+G67+E67</f>
        <v>561</v>
      </c>
      <c r="AB67" s="11">
        <f t="shared" si="0"/>
        <v>4</v>
      </c>
      <c r="AC67" s="12">
        <f t="shared" si="1"/>
        <v>0.71813285457809695</v>
      </c>
      <c r="AD67" s="81"/>
    </row>
    <row r="68" spans="1:30">
      <c r="A68" s="13"/>
      <c r="B68" s="45"/>
      <c r="C68" s="15" t="s">
        <v>56</v>
      </c>
      <c r="D68" s="160">
        <v>849</v>
      </c>
      <c r="E68" s="122">
        <v>861</v>
      </c>
      <c r="F68" s="160">
        <v>681</v>
      </c>
      <c r="G68" s="160">
        <v>681</v>
      </c>
      <c r="H68" s="160">
        <v>344</v>
      </c>
      <c r="I68" s="122">
        <v>352</v>
      </c>
      <c r="J68" s="161">
        <v>96</v>
      </c>
      <c r="K68" s="161">
        <v>96</v>
      </c>
      <c r="L68" s="162">
        <v>99</v>
      </c>
      <c r="M68" s="162">
        <v>99</v>
      </c>
      <c r="N68" s="161"/>
      <c r="O68" s="122"/>
      <c r="P68" s="100">
        <v>171</v>
      </c>
      <c r="Q68" s="100">
        <v>171</v>
      </c>
      <c r="R68" s="160">
        <v>651</v>
      </c>
      <c r="S68" s="163">
        <v>651</v>
      </c>
      <c r="T68" s="160">
        <v>1117</v>
      </c>
      <c r="U68" s="122">
        <v>1127</v>
      </c>
      <c r="V68" s="160">
        <v>324</v>
      </c>
      <c r="W68" s="160">
        <v>324</v>
      </c>
      <c r="X68" s="160">
        <v>665</v>
      </c>
      <c r="Y68" s="122">
        <v>675</v>
      </c>
      <c r="Z68" s="100">
        <f>X68+V68+T68+R68+P68+L68+N68+J68+H68+F68+D68</f>
        <v>4997</v>
      </c>
      <c r="AA68" s="89">
        <f>Y68+W68+U68+S68+Q68+M68+O68+K68+I68+G68+E68</f>
        <v>5037</v>
      </c>
      <c r="AB68" s="17">
        <f t="shared" si="0"/>
        <v>40</v>
      </c>
      <c r="AC68" s="18">
        <f t="shared" si="1"/>
        <v>0.80048028817290373</v>
      </c>
      <c r="AD68" s="81"/>
    </row>
    <row r="69" spans="1:30">
      <c r="A69" s="21"/>
      <c r="B69" s="46"/>
      <c r="C69" s="23" t="s">
        <v>57</v>
      </c>
      <c r="D69" s="132">
        <f t="shared" ref="D69:M69" si="28">D68/D67*1000</f>
        <v>11472.972972972973</v>
      </c>
      <c r="E69" s="132">
        <f t="shared" si="28"/>
        <v>11480</v>
      </c>
      <c r="F69" s="101">
        <f t="shared" si="28"/>
        <v>10640.625</v>
      </c>
      <c r="G69" s="101">
        <f t="shared" si="28"/>
        <v>10640.625</v>
      </c>
      <c r="H69" s="132">
        <f t="shared" si="28"/>
        <v>7818.181818181818</v>
      </c>
      <c r="I69" s="132">
        <f t="shared" si="28"/>
        <v>7822.2222222222217</v>
      </c>
      <c r="J69" s="132">
        <f t="shared" si="28"/>
        <v>8000</v>
      </c>
      <c r="K69" s="132">
        <f t="shared" si="28"/>
        <v>8000</v>
      </c>
      <c r="L69" s="164">
        <f t="shared" si="28"/>
        <v>2911.7647058823527</v>
      </c>
      <c r="M69" s="164">
        <f t="shared" si="28"/>
        <v>2911.7647058823527</v>
      </c>
      <c r="N69" s="101"/>
      <c r="O69" s="126"/>
      <c r="P69" s="101">
        <f t="shared" ref="P69:Y69" si="29">P68/P67*1000</f>
        <v>8142.8571428571422</v>
      </c>
      <c r="Q69" s="101">
        <f t="shared" si="29"/>
        <v>8142.8571428571422</v>
      </c>
      <c r="R69" s="101">
        <f t="shared" si="29"/>
        <v>8454.5454545454559</v>
      </c>
      <c r="S69" s="164">
        <f t="shared" si="29"/>
        <v>8454.5454545454559</v>
      </c>
      <c r="T69" s="101">
        <f t="shared" si="29"/>
        <v>9308.3333333333339</v>
      </c>
      <c r="U69" s="133">
        <f t="shared" si="29"/>
        <v>9314.0495867768586</v>
      </c>
      <c r="V69" s="101">
        <f t="shared" si="29"/>
        <v>8307.6923076923085</v>
      </c>
      <c r="W69" s="101">
        <f t="shared" si="29"/>
        <v>8307.6923076923085</v>
      </c>
      <c r="X69" s="101">
        <f t="shared" si="29"/>
        <v>9236.1111111111113</v>
      </c>
      <c r="Y69" s="133">
        <f t="shared" si="29"/>
        <v>9246.5753424657541</v>
      </c>
      <c r="Z69" s="101">
        <f>Z68*1000/Z67</f>
        <v>8971.2746858168757</v>
      </c>
      <c r="AA69" s="90">
        <f t="shared" ref="AA69" si="30">AA68/AA67*1000</f>
        <v>8978.6096256684486</v>
      </c>
      <c r="AB69" s="19">
        <f t="shared" si="0"/>
        <v>7.3349398515729263</v>
      </c>
      <c r="AC69" s="20">
        <f t="shared" si="1"/>
        <v>8.1760286118193318E-2</v>
      </c>
      <c r="AD69" s="81"/>
    </row>
    <row r="70" spans="1:30">
      <c r="A70" s="40">
        <v>20</v>
      </c>
      <c r="B70" s="9" t="s">
        <v>78</v>
      </c>
      <c r="C70" s="41" t="s">
        <v>54</v>
      </c>
      <c r="D70" s="127">
        <v>71</v>
      </c>
      <c r="E70" s="119">
        <v>72</v>
      </c>
      <c r="F70" s="129">
        <v>94</v>
      </c>
      <c r="G70" s="119">
        <v>94</v>
      </c>
      <c r="H70" s="120">
        <v>51</v>
      </c>
      <c r="I70" s="120">
        <v>51</v>
      </c>
      <c r="J70" s="127">
        <v>15</v>
      </c>
      <c r="K70" s="127">
        <v>15</v>
      </c>
      <c r="L70" s="127">
        <v>69</v>
      </c>
      <c r="M70" s="127">
        <v>69</v>
      </c>
      <c r="N70" s="127"/>
      <c r="O70" s="119"/>
      <c r="P70" s="120">
        <v>25</v>
      </c>
      <c r="Q70" s="120">
        <v>25</v>
      </c>
      <c r="R70" s="120">
        <v>89</v>
      </c>
      <c r="S70" s="120">
        <v>89</v>
      </c>
      <c r="T70" s="127">
        <v>82</v>
      </c>
      <c r="U70" s="119">
        <v>83</v>
      </c>
      <c r="V70" s="127">
        <v>20</v>
      </c>
      <c r="W70" s="119">
        <v>22</v>
      </c>
      <c r="X70" s="127">
        <v>114</v>
      </c>
      <c r="Y70" s="119">
        <v>115</v>
      </c>
      <c r="Z70" s="88">
        <f>X70+V70+T70+R70+P70+L70+N70+J70+H70+F70+D70</f>
        <v>630</v>
      </c>
      <c r="AA70" s="88">
        <f>Y70+W70+U70+S70+Q70+M70+O70+K70+I70+G70+E70</f>
        <v>635</v>
      </c>
      <c r="AB70" s="11">
        <f t="shared" si="0"/>
        <v>5</v>
      </c>
      <c r="AC70" s="12">
        <f t="shared" si="1"/>
        <v>0.79365079365079361</v>
      </c>
      <c r="AD70" s="81"/>
    </row>
    <row r="71" spans="1:30">
      <c r="A71" s="42"/>
      <c r="B71" s="14"/>
      <c r="C71" s="43" t="s">
        <v>56</v>
      </c>
      <c r="D71" s="124">
        <v>687</v>
      </c>
      <c r="E71" s="122">
        <v>697</v>
      </c>
      <c r="F71" s="131">
        <v>953</v>
      </c>
      <c r="G71" s="122">
        <v>953</v>
      </c>
      <c r="H71" s="123">
        <v>425</v>
      </c>
      <c r="I71" s="123">
        <v>425</v>
      </c>
      <c r="J71" s="124">
        <v>111</v>
      </c>
      <c r="K71" s="124">
        <v>111</v>
      </c>
      <c r="L71" s="124">
        <v>560</v>
      </c>
      <c r="M71" s="124">
        <v>560</v>
      </c>
      <c r="N71" s="124"/>
      <c r="O71" s="122"/>
      <c r="P71" s="123">
        <v>229</v>
      </c>
      <c r="Q71" s="123">
        <v>229</v>
      </c>
      <c r="R71" s="123">
        <v>843</v>
      </c>
      <c r="S71" s="123">
        <v>843</v>
      </c>
      <c r="T71" s="124">
        <v>1042</v>
      </c>
      <c r="U71" s="122">
        <v>1055</v>
      </c>
      <c r="V71" s="124">
        <v>268</v>
      </c>
      <c r="W71" s="122">
        <v>295</v>
      </c>
      <c r="X71" s="124">
        <v>1071</v>
      </c>
      <c r="Y71" s="122">
        <v>1081</v>
      </c>
      <c r="Z71" s="89">
        <f>X71+V71+T71+R71+P71+L71+N71+J71+H71+F71+D71</f>
        <v>6189</v>
      </c>
      <c r="AA71" s="89">
        <f>Y71+W71+U71+S71+Q71+M71+O71+K71+I71+G71+E71</f>
        <v>6249</v>
      </c>
      <c r="AB71" s="17">
        <f t="shared" si="0"/>
        <v>60</v>
      </c>
      <c r="AC71" s="18">
        <f t="shared" si="1"/>
        <v>0.96946194861851676</v>
      </c>
      <c r="AD71" s="81"/>
    </row>
    <row r="72" spans="1:30">
      <c r="A72" s="53"/>
      <c r="B72" s="22"/>
      <c r="C72" s="54" t="s">
        <v>57</v>
      </c>
      <c r="D72" s="132">
        <f t="shared" ref="D72:M72" si="31">D71/D70*1000</f>
        <v>9676.0563380281692</v>
      </c>
      <c r="E72" s="132">
        <f t="shared" si="31"/>
        <v>9680.5555555555547</v>
      </c>
      <c r="F72" s="133">
        <f t="shared" si="31"/>
        <v>10138.297872340425</v>
      </c>
      <c r="G72" s="133">
        <f t="shared" si="31"/>
        <v>10138.297872340425</v>
      </c>
      <c r="H72" s="132">
        <f t="shared" si="31"/>
        <v>8333.3333333333339</v>
      </c>
      <c r="I72" s="132">
        <f t="shared" si="31"/>
        <v>8333.3333333333339</v>
      </c>
      <c r="J72" s="132">
        <f t="shared" si="31"/>
        <v>7400</v>
      </c>
      <c r="K72" s="132">
        <f t="shared" si="31"/>
        <v>7400</v>
      </c>
      <c r="L72" s="132">
        <f t="shared" si="31"/>
        <v>8115.9420289855079</v>
      </c>
      <c r="M72" s="132">
        <f t="shared" si="31"/>
        <v>8115.9420289855079</v>
      </c>
      <c r="N72" s="132"/>
      <c r="O72" s="126"/>
      <c r="P72" s="132">
        <f t="shared" ref="P72:AA72" si="32">P71/P70*1000</f>
        <v>9160</v>
      </c>
      <c r="Q72" s="132">
        <f t="shared" si="32"/>
        <v>9160</v>
      </c>
      <c r="R72" s="132">
        <f t="shared" si="32"/>
        <v>9471.9101123595501</v>
      </c>
      <c r="S72" s="132">
        <f t="shared" si="32"/>
        <v>9471.9101123595501</v>
      </c>
      <c r="T72" s="132">
        <f t="shared" si="32"/>
        <v>12707.317073170732</v>
      </c>
      <c r="U72" s="133">
        <f t="shared" si="32"/>
        <v>12710.843373493975</v>
      </c>
      <c r="V72" s="132">
        <f t="shared" si="32"/>
        <v>13400</v>
      </c>
      <c r="W72" s="132">
        <f t="shared" si="32"/>
        <v>13409.090909090908</v>
      </c>
      <c r="X72" s="132">
        <f t="shared" si="32"/>
        <v>9394.7368421052633</v>
      </c>
      <c r="Y72" s="133">
        <f t="shared" si="32"/>
        <v>9400</v>
      </c>
      <c r="Z72" s="90">
        <f t="shared" si="32"/>
        <v>9823.8095238095248</v>
      </c>
      <c r="AA72" s="90">
        <f t="shared" si="32"/>
        <v>9840.9448818897636</v>
      </c>
      <c r="AB72" s="19">
        <f t="shared" si="0"/>
        <v>17.135358080238802</v>
      </c>
      <c r="AC72" s="20">
        <f t="shared" si="1"/>
        <v>0.1744268151648157</v>
      </c>
      <c r="AD72" s="81"/>
    </row>
    <row r="73" spans="1:30">
      <c r="A73" s="40">
        <v>21</v>
      </c>
      <c r="B73" s="9" t="s">
        <v>79</v>
      </c>
      <c r="C73" s="41" t="s">
        <v>54</v>
      </c>
      <c r="D73" s="118">
        <v>57</v>
      </c>
      <c r="E73" s="118">
        <v>57</v>
      </c>
      <c r="F73" s="149">
        <v>49</v>
      </c>
      <c r="G73" s="119">
        <v>49</v>
      </c>
      <c r="H73" s="118">
        <v>39</v>
      </c>
      <c r="I73" s="118">
        <v>39</v>
      </c>
      <c r="J73" s="118">
        <v>11</v>
      </c>
      <c r="K73" s="118">
        <v>11</v>
      </c>
      <c r="L73" s="118">
        <v>47</v>
      </c>
      <c r="M73" s="118">
        <v>47</v>
      </c>
      <c r="N73" s="127"/>
      <c r="O73" s="119"/>
      <c r="P73" s="118">
        <v>20</v>
      </c>
      <c r="Q73" s="118">
        <v>20</v>
      </c>
      <c r="R73" s="118">
        <v>56</v>
      </c>
      <c r="S73" s="118">
        <v>56</v>
      </c>
      <c r="T73" s="118">
        <v>87</v>
      </c>
      <c r="U73" s="119">
        <v>88</v>
      </c>
      <c r="V73" s="118">
        <v>15</v>
      </c>
      <c r="W73" s="118">
        <v>15</v>
      </c>
      <c r="X73" s="118">
        <v>135</v>
      </c>
      <c r="Y73" s="119">
        <v>136</v>
      </c>
      <c r="Z73" s="88">
        <f>X73+V73+T73+R73+P73+L73+N73+J73+H73+F73+D73</f>
        <v>516</v>
      </c>
      <c r="AA73" s="88">
        <f>Y73+W73+U73+S73+Q73+M73+O73+K73+I73+G73+E73</f>
        <v>518</v>
      </c>
      <c r="AB73" s="11">
        <f t="shared" si="0"/>
        <v>2</v>
      </c>
      <c r="AC73" s="12">
        <f t="shared" si="1"/>
        <v>0.38759689922480622</v>
      </c>
      <c r="AD73" s="81"/>
    </row>
    <row r="74" spans="1:30">
      <c r="A74" s="42"/>
      <c r="B74" s="14" t="s">
        <v>80</v>
      </c>
      <c r="C74" s="43" t="s">
        <v>56</v>
      </c>
      <c r="D74" s="121">
        <v>416</v>
      </c>
      <c r="E74" s="121">
        <v>416</v>
      </c>
      <c r="F74" s="150">
        <v>460</v>
      </c>
      <c r="G74" s="122">
        <v>460</v>
      </c>
      <c r="H74" s="121">
        <v>352</v>
      </c>
      <c r="I74" s="121">
        <v>352</v>
      </c>
      <c r="J74" s="121">
        <v>95</v>
      </c>
      <c r="K74" s="121">
        <v>95</v>
      </c>
      <c r="L74" s="121">
        <v>376</v>
      </c>
      <c r="M74" s="121">
        <v>376</v>
      </c>
      <c r="N74" s="124"/>
      <c r="O74" s="122"/>
      <c r="P74" s="121">
        <v>227</v>
      </c>
      <c r="Q74" s="121">
        <v>227</v>
      </c>
      <c r="R74" s="121">
        <v>677</v>
      </c>
      <c r="S74" s="121">
        <v>677</v>
      </c>
      <c r="T74" s="121">
        <v>740</v>
      </c>
      <c r="U74" s="122">
        <v>749</v>
      </c>
      <c r="V74" s="121">
        <v>95</v>
      </c>
      <c r="W74" s="121">
        <v>95</v>
      </c>
      <c r="X74" s="121">
        <v>1767</v>
      </c>
      <c r="Y74" s="122">
        <v>1781</v>
      </c>
      <c r="Z74" s="89">
        <f>X74+V74+T74+R74+P74+L74+N74+J74+H74+F74+D74</f>
        <v>5205</v>
      </c>
      <c r="AA74" s="89">
        <f>Y74+W74+U74+S74+Q74+M74+O74+K74+I74+G74+E74</f>
        <v>5228</v>
      </c>
      <c r="AB74" s="17">
        <f t="shared" si="0"/>
        <v>23</v>
      </c>
      <c r="AC74" s="18">
        <f t="shared" si="1"/>
        <v>0.44188280499519694</v>
      </c>
      <c r="AD74" s="81"/>
    </row>
    <row r="75" spans="1:30">
      <c r="A75" s="53"/>
      <c r="B75" s="22"/>
      <c r="C75" s="54" t="s">
        <v>57</v>
      </c>
      <c r="D75" s="132">
        <f t="shared" ref="D75:M75" si="33">D74/D73*1000</f>
        <v>7298.2456140350869</v>
      </c>
      <c r="E75" s="132">
        <f t="shared" si="33"/>
        <v>7298.2456140350869</v>
      </c>
      <c r="F75" s="133">
        <f t="shared" si="33"/>
        <v>9387.7551020408173</v>
      </c>
      <c r="G75" s="133">
        <f t="shared" si="33"/>
        <v>9387.7551020408173</v>
      </c>
      <c r="H75" s="132">
        <f t="shared" si="33"/>
        <v>9025.6410256410254</v>
      </c>
      <c r="I75" s="132">
        <f t="shared" si="33"/>
        <v>9025.6410256410254</v>
      </c>
      <c r="J75" s="132">
        <f t="shared" si="33"/>
        <v>8636.363636363636</v>
      </c>
      <c r="K75" s="132">
        <f t="shared" si="33"/>
        <v>8636.363636363636</v>
      </c>
      <c r="L75" s="132">
        <f t="shared" si="33"/>
        <v>8000</v>
      </c>
      <c r="M75" s="132">
        <f t="shared" si="33"/>
        <v>8000</v>
      </c>
      <c r="N75" s="132"/>
      <c r="O75" s="126"/>
      <c r="P75" s="132">
        <f t="shared" ref="P75:AA75" si="34">P74/P73*1000</f>
        <v>11350</v>
      </c>
      <c r="Q75" s="132">
        <f t="shared" si="34"/>
        <v>11350</v>
      </c>
      <c r="R75" s="132">
        <f t="shared" si="34"/>
        <v>12089.285714285714</v>
      </c>
      <c r="S75" s="132">
        <f t="shared" si="34"/>
        <v>12089.285714285714</v>
      </c>
      <c r="T75" s="132">
        <f t="shared" si="34"/>
        <v>8505.7471264367832</v>
      </c>
      <c r="U75" s="133">
        <f t="shared" si="34"/>
        <v>8511.363636363636</v>
      </c>
      <c r="V75" s="132">
        <f t="shared" si="34"/>
        <v>6333.333333333333</v>
      </c>
      <c r="W75" s="132">
        <f t="shared" si="34"/>
        <v>6333.333333333333</v>
      </c>
      <c r="X75" s="132">
        <f t="shared" si="34"/>
        <v>13088.888888888889</v>
      </c>
      <c r="Y75" s="133">
        <f t="shared" si="34"/>
        <v>13095.588235294117</v>
      </c>
      <c r="Z75" s="90">
        <f t="shared" si="34"/>
        <v>10087.20930232558</v>
      </c>
      <c r="AA75" s="90">
        <f t="shared" si="34"/>
        <v>10092.664092664092</v>
      </c>
      <c r="AB75" s="19">
        <f t="shared" si="0"/>
        <v>5.4547903385118843</v>
      </c>
      <c r="AC75" s="20">
        <f t="shared" si="1"/>
        <v>5.4076307678619262E-2</v>
      </c>
      <c r="AD75" s="81"/>
    </row>
    <row r="76" spans="1:30">
      <c r="A76" s="40">
        <v>22</v>
      </c>
      <c r="B76" s="9" t="s">
        <v>81</v>
      </c>
      <c r="C76" s="41" t="s">
        <v>54</v>
      </c>
      <c r="D76" s="127">
        <v>94</v>
      </c>
      <c r="E76" s="119">
        <v>95</v>
      </c>
      <c r="F76" s="129">
        <v>106</v>
      </c>
      <c r="G76" s="119">
        <v>106</v>
      </c>
      <c r="H76" s="120">
        <v>53</v>
      </c>
      <c r="I76" s="119">
        <v>54</v>
      </c>
      <c r="J76" s="127">
        <v>10</v>
      </c>
      <c r="K76" s="146">
        <v>10</v>
      </c>
      <c r="L76" s="127">
        <v>61</v>
      </c>
      <c r="M76" s="119">
        <v>62</v>
      </c>
      <c r="N76" s="127"/>
      <c r="O76" s="119"/>
      <c r="P76" s="120">
        <v>28</v>
      </c>
      <c r="Q76" s="120">
        <v>28</v>
      </c>
      <c r="R76" s="120">
        <v>110</v>
      </c>
      <c r="S76" s="119">
        <v>111</v>
      </c>
      <c r="T76" s="127">
        <v>119</v>
      </c>
      <c r="U76" s="119">
        <v>120</v>
      </c>
      <c r="V76" s="118">
        <v>27</v>
      </c>
      <c r="W76" s="118">
        <v>27</v>
      </c>
      <c r="X76" s="127">
        <v>140</v>
      </c>
      <c r="Y76" s="119">
        <v>141</v>
      </c>
      <c r="Z76" s="88">
        <f>X76+V76+T76+R76+P76+L76+N76+J76+H76+F76+D76</f>
        <v>748</v>
      </c>
      <c r="AA76" s="88">
        <f>Y76+W76+U76+S76+Q76+M76+O76+K76+I76+G76+E76</f>
        <v>754</v>
      </c>
      <c r="AB76" s="11">
        <f t="shared" si="0"/>
        <v>6</v>
      </c>
      <c r="AC76" s="12">
        <f t="shared" si="1"/>
        <v>0.80213903743315507</v>
      </c>
      <c r="AD76" s="81"/>
    </row>
    <row r="77" spans="1:30">
      <c r="A77" s="42"/>
      <c r="B77" s="14"/>
      <c r="C77" s="43" t="s">
        <v>56</v>
      </c>
      <c r="D77" s="124">
        <v>1062</v>
      </c>
      <c r="E77" s="122">
        <v>1074</v>
      </c>
      <c r="F77" s="131">
        <v>1215</v>
      </c>
      <c r="G77" s="122">
        <v>1216</v>
      </c>
      <c r="H77" s="123">
        <v>577</v>
      </c>
      <c r="I77" s="122">
        <v>588</v>
      </c>
      <c r="J77" s="124">
        <v>108</v>
      </c>
      <c r="K77" s="125">
        <v>108</v>
      </c>
      <c r="L77" s="124">
        <v>702</v>
      </c>
      <c r="M77" s="122">
        <v>714</v>
      </c>
      <c r="N77" s="124"/>
      <c r="O77" s="122"/>
      <c r="P77" s="123">
        <v>306</v>
      </c>
      <c r="Q77" s="123">
        <v>306</v>
      </c>
      <c r="R77" s="123">
        <v>1367</v>
      </c>
      <c r="S77" s="122">
        <v>1380</v>
      </c>
      <c r="T77" s="124">
        <v>1760</v>
      </c>
      <c r="U77" s="122">
        <v>1775</v>
      </c>
      <c r="V77" s="121">
        <v>354</v>
      </c>
      <c r="W77" s="121">
        <v>354</v>
      </c>
      <c r="X77" s="124">
        <v>1665</v>
      </c>
      <c r="Y77" s="122">
        <v>1677</v>
      </c>
      <c r="Z77" s="89">
        <f>X77+V77+T77+R77+P77+L77+N77+J77+H77+F77+D77</f>
        <v>9116</v>
      </c>
      <c r="AA77" s="89">
        <f>Y77+W77+U77+S77+Q77+M77+O77+K77+I77+G77+E77</f>
        <v>9192</v>
      </c>
      <c r="AB77" s="17">
        <f t="shared" ref="AB77:AB89" si="35">AA77-Z77</f>
        <v>76</v>
      </c>
      <c r="AC77" s="18">
        <f t="shared" ref="AC77:AC90" si="36">AB77*100/Z77</f>
        <v>0.83369899078543219</v>
      </c>
      <c r="AD77" s="81"/>
    </row>
    <row r="78" spans="1:30">
      <c r="A78" s="53"/>
      <c r="B78" s="22"/>
      <c r="C78" s="54" t="s">
        <v>57</v>
      </c>
      <c r="D78" s="132">
        <f t="shared" ref="D78:L78" si="37">D77/D76*1000</f>
        <v>11297.872340425531</v>
      </c>
      <c r="E78" s="132">
        <f t="shared" si="37"/>
        <v>11305.263157894737</v>
      </c>
      <c r="F78" s="133">
        <f t="shared" si="37"/>
        <v>11462.264150943396</v>
      </c>
      <c r="G78" s="133">
        <f t="shared" si="37"/>
        <v>11471.698113207547</v>
      </c>
      <c r="H78" s="132">
        <f t="shared" si="37"/>
        <v>10886.792452830188</v>
      </c>
      <c r="I78" s="133">
        <f t="shared" si="37"/>
        <v>10888.888888888889</v>
      </c>
      <c r="J78" s="132">
        <f t="shared" si="37"/>
        <v>10800</v>
      </c>
      <c r="K78" s="133">
        <f t="shared" si="37"/>
        <v>10800</v>
      </c>
      <c r="L78" s="132">
        <f t="shared" si="37"/>
        <v>11508.196721311477</v>
      </c>
      <c r="M78" s="133">
        <f>M77/M76*1000</f>
        <v>11516.129032258064</v>
      </c>
      <c r="N78" s="132"/>
      <c r="O78" s="126"/>
      <c r="P78" s="132">
        <f t="shared" ref="P78:AA78" si="38">P77/P76*1000</f>
        <v>10928.571428571429</v>
      </c>
      <c r="Q78" s="132">
        <f t="shared" si="38"/>
        <v>10928.571428571429</v>
      </c>
      <c r="R78" s="132">
        <f t="shared" si="38"/>
        <v>12427.272727272728</v>
      </c>
      <c r="S78" s="133">
        <f t="shared" si="38"/>
        <v>12432.432432432432</v>
      </c>
      <c r="T78" s="132">
        <f t="shared" si="38"/>
        <v>14789.915966386556</v>
      </c>
      <c r="U78" s="133">
        <f t="shared" si="38"/>
        <v>14791.666666666666</v>
      </c>
      <c r="V78" s="132">
        <f t="shared" si="38"/>
        <v>13111.111111111111</v>
      </c>
      <c r="W78" s="132">
        <f t="shared" si="38"/>
        <v>13111.111111111111</v>
      </c>
      <c r="X78" s="132">
        <f t="shared" si="38"/>
        <v>11892.857142857143</v>
      </c>
      <c r="Y78" s="133">
        <f t="shared" si="38"/>
        <v>11893.617021276596</v>
      </c>
      <c r="Z78" s="90">
        <f t="shared" si="38"/>
        <v>12187.16577540107</v>
      </c>
      <c r="AA78" s="90">
        <f t="shared" si="38"/>
        <v>12190.981432360744</v>
      </c>
      <c r="AB78" s="19">
        <f t="shared" si="35"/>
        <v>3.8156569596740155</v>
      </c>
      <c r="AC78" s="20">
        <f t="shared" si="36"/>
        <v>3.1308813139931585E-2</v>
      </c>
      <c r="AD78" s="81"/>
    </row>
    <row r="79" spans="1:30">
      <c r="A79" s="8">
        <v>23</v>
      </c>
      <c r="B79" s="9" t="s">
        <v>82</v>
      </c>
      <c r="C79" s="10" t="s">
        <v>54</v>
      </c>
      <c r="D79" s="127">
        <v>71</v>
      </c>
      <c r="E79" s="119">
        <v>72</v>
      </c>
      <c r="F79" s="120">
        <v>64</v>
      </c>
      <c r="G79" s="119">
        <v>64</v>
      </c>
      <c r="H79" s="120"/>
      <c r="I79" s="119">
        <v>2</v>
      </c>
      <c r="J79" s="127"/>
      <c r="K79" s="119">
        <v>1</v>
      </c>
      <c r="L79" s="127"/>
      <c r="M79" s="119">
        <v>23.91</v>
      </c>
      <c r="N79" s="127"/>
      <c r="O79" s="119">
        <v>1.5</v>
      </c>
      <c r="P79" s="120">
        <v>5</v>
      </c>
      <c r="Q79" s="120">
        <v>6</v>
      </c>
      <c r="R79" s="120">
        <v>27</v>
      </c>
      <c r="S79" s="119">
        <v>28</v>
      </c>
      <c r="T79" s="127">
        <v>55</v>
      </c>
      <c r="U79" s="146">
        <v>56</v>
      </c>
      <c r="V79" s="120"/>
      <c r="W79" s="119">
        <v>28</v>
      </c>
      <c r="X79" s="127"/>
      <c r="Y79" s="119">
        <v>40</v>
      </c>
      <c r="Z79" s="88">
        <f>X79+V79+T79+R79+P79+L79+N79+J79+H79+F79+D79</f>
        <v>222</v>
      </c>
      <c r="AA79" s="88">
        <f>Y79+W79+U79+S79+Q79+M79+O79+K79+I79+G79+E79</f>
        <v>322.40999999999997</v>
      </c>
      <c r="AB79" s="11">
        <f t="shared" si="35"/>
        <v>100.40999999999997</v>
      </c>
      <c r="AC79" s="12">
        <f t="shared" si="36"/>
        <v>45.229729729729712</v>
      </c>
      <c r="AD79" s="214" t="s">
        <v>55</v>
      </c>
    </row>
    <row r="80" spans="1:30">
      <c r="A80" s="13"/>
      <c r="B80" s="14"/>
      <c r="C80" s="15" t="s">
        <v>56</v>
      </c>
      <c r="D80" s="124">
        <v>602</v>
      </c>
      <c r="E80" s="122">
        <v>611</v>
      </c>
      <c r="F80" s="123">
        <v>566</v>
      </c>
      <c r="G80" s="122">
        <v>566</v>
      </c>
      <c r="H80" s="123"/>
      <c r="I80" s="122">
        <v>23</v>
      </c>
      <c r="J80" s="124"/>
      <c r="K80" s="122">
        <v>7</v>
      </c>
      <c r="L80" s="124"/>
      <c r="M80" s="122">
        <v>257.89</v>
      </c>
      <c r="N80" s="124"/>
      <c r="O80" s="122">
        <v>15</v>
      </c>
      <c r="P80" s="123">
        <v>69</v>
      </c>
      <c r="Q80" s="123">
        <v>83</v>
      </c>
      <c r="R80" s="123">
        <v>402</v>
      </c>
      <c r="S80" s="122">
        <v>417</v>
      </c>
      <c r="T80" s="124">
        <v>563</v>
      </c>
      <c r="U80" s="125">
        <v>574</v>
      </c>
      <c r="V80" s="124"/>
      <c r="W80" s="122">
        <v>179</v>
      </c>
      <c r="X80" s="124"/>
      <c r="Y80" s="122">
        <v>422</v>
      </c>
      <c r="Z80" s="89">
        <f>X80+V80+T80+R80+P80+L80+N80+J80+H80+F80+D80</f>
        <v>2202</v>
      </c>
      <c r="AA80" s="89">
        <f>Y80+W80+U80+S80+Q80+M80+O80+K80+I80+G80+E80</f>
        <v>3154.89</v>
      </c>
      <c r="AB80" s="17">
        <f t="shared" si="35"/>
        <v>952.88999999999987</v>
      </c>
      <c r="AC80" s="18">
        <f t="shared" si="36"/>
        <v>43.273841961852852</v>
      </c>
      <c r="AD80" s="196"/>
    </row>
    <row r="81" spans="1:30">
      <c r="A81" s="21"/>
      <c r="B81" s="22"/>
      <c r="C81" s="23" t="s">
        <v>57</v>
      </c>
      <c r="D81" s="132">
        <f>D80/D79*1000</f>
        <v>8478.8732394366198</v>
      </c>
      <c r="E81" s="132">
        <f>E80/E79*1000</f>
        <v>8486.1111111111113</v>
      </c>
      <c r="F81" s="132">
        <f>F80/F79*1000</f>
        <v>8843.75</v>
      </c>
      <c r="G81" s="133">
        <f>G80/G79*1000</f>
        <v>8843.75</v>
      </c>
      <c r="H81" s="132"/>
      <c r="I81" s="133">
        <f>I80/I79*1000</f>
        <v>11500</v>
      </c>
      <c r="J81" s="132"/>
      <c r="K81" s="133">
        <f>K80/K79*1000</f>
        <v>7000</v>
      </c>
      <c r="L81" s="132"/>
      <c r="M81" s="133">
        <f>M80/M79*1000</f>
        <v>10785.86365537432</v>
      </c>
      <c r="N81" s="132"/>
      <c r="O81" s="133">
        <f>O80/O79*1000</f>
        <v>10000</v>
      </c>
      <c r="P81" s="132">
        <f t="shared" ref="P81:Y81" si="39">P80/P79*1000</f>
        <v>13800</v>
      </c>
      <c r="Q81" s="132">
        <f t="shared" si="39"/>
        <v>13833.333333333334</v>
      </c>
      <c r="R81" s="132">
        <f t="shared" si="39"/>
        <v>14888.888888888889</v>
      </c>
      <c r="S81" s="133">
        <f t="shared" si="39"/>
        <v>14892.857142857143</v>
      </c>
      <c r="T81" s="132">
        <f t="shared" si="39"/>
        <v>10236.363636363636</v>
      </c>
      <c r="U81" s="133">
        <f t="shared" si="39"/>
        <v>10250</v>
      </c>
      <c r="V81" s="132"/>
      <c r="W81" s="133">
        <f t="shared" si="39"/>
        <v>6392.8571428571431</v>
      </c>
      <c r="X81" s="132"/>
      <c r="Y81" s="133">
        <f t="shared" si="39"/>
        <v>10550</v>
      </c>
      <c r="Z81" s="90">
        <f>Z80/Z79*1000</f>
        <v>9918.9189189189201</v>
      </c>
      <c r="AA81" s="90">
        <f t="shared" ref="AA81" si="40">AA80/AA79*1000</f>
        <v>9785.3354424490572</v>
      </c>
      <c r="AB81" s="19">
        <f t="shared" si="35"/>
        <v>-133.58347646986294</v>
      </c>
      <c r="AC81" s="20">
        <f t="shared" si="36"/>
        <v>-1.3467543949277734</v>
      </c>
      <c r="AD81" s="196"/>
    </row>
    <row r="82" spans="1:30">
      <c r="A82" s="8">
        <v>24</v>
      </c>
      <c r="B82" s="9" t="s">
        <v>83</v>
      </c>
      <c r="C82" s="55" t="s">
        <v>54</v>
      </c>
      <c r="D82" s="165">
        <v>2</v>
      </c>
      <c r="E82" s="165">
        <v>2</v>
      </c>
      <c r="F82" s="165">
        <v>300</v>
      </c>
      <c r="G82" s="165">
        <v>301</v>
      </c>
      <c r="H82" s="165">
        <v>350</v>
      </c>
      <c r="I82" s="165">
        <v>352</v>
      </c>
      <c r="J82" s="165">
        <v>250</v>
      </c>
      <c r="K82" s="165">
        <v>251</v>
      </c>
      <c r="L82" s="165">
        <v>50</v>
      </c>
      <c r="M82" s="165">
        <v>68</v>
      </c>
      <c r="N82" s="165">
        <v>8</v>
      </c>
      <c r="O82" s="165">
        <v>8</v>
      </c>
      <c r="P82" s="166">
        <v>9.5</v>
      </c>
      <c r="Q82" s="166">
        <v>9.5</v>
      </c>
      <c r="R82" s="167">
        <v>0.27</v>
      </c>
      <c r="S82" s="167">
        <v>0.27</v>
      </c>
      <c r="T82" s="165">
        <v>43</v>
      </c>
      <c r="U82" s="165">
        <v>43</v>
      </c>
      <c r="V82" s="165"/>
      <c r="W82" s="168"/>
      <c r="X82" s="165"/>
      <c r="Y82" s="168"/>
      <c r="Z82" s="115">
        <v>1012.77</v>
      </c>
      <c r="AA82" s="103">
        <f>Y82+W82+U82+S82+Q82+M82+O82+K82+I82+G82+E82</f>
        <v>1034.77</v>
      </c>
      <c r="AB82" s="56">
        <f t="shared" si="35"/>
        <v>22</v>
      </c>
      <c r="AC82" s="56">
        <f t="shared" si="36"/>
        <v>2.1722602367763657</v>
      </c>
      <c r="AD82" s="196"/>
    </row>
    <row r="83" spans="1:30">
      <c r="A83" s="13"/>
      <c r="B83" s="57"/>
      <c r="C83" s="58" t="s">
        <v>56</v>
      </c>
      <c r="D83" s="169">
        <v>36</v>
      </c>
      <c r="E83" s="169">
        <v>36</v>
      </c>
      <c r="F83" s="169">
        <v>12000</v>
      </c>
      <c r="G83" s="169">
        <v>12041</v>
      </c>
      <c r="H83" s="169">
        <v>24500</v>
      </c>
      <c r="I83" s="169">
        <v>24640</v>
      </c>
      <c r="J83" s="169">
        <v>17500</v>
      </c>
      <c r="K83" s="169">
        <v>17570</v>
      </c>
      <c r="L83" s="169">
        <v>940</v>
      </c>
      <c r="M83" s="169">
        <v>1356</v>
      </c>
      <c r="N83" s="169">
        <v>124</v>
      </c>
      <c r="O83" s="169">
        <v>124</v>
      </c>
      <c r="P83" s="170">
        <v>101.5</v>
      </c>
      <c r="Q83" s="170">
        <v>101.5</v>
      </c>
      <c r="R83" s="171">
        <v>3.3</v>
      </c>
      <c r="S83" s="171">
        <v>3.3</v>
      </c>
      <c r="T83" s="169">
        <v>387</v>
      </c>
      <c r="U83" s="169">
        <v>387</v>
      </c>
      <c r="V83" s="169"/>
      <c r="W83" s="172"/>
      <c r="X83" s="169"/>
      <c r="Y83" s="172"/>
      <c r="Z83" s="116">
        <v>55591.8</v>
      </c>
      <c r="AA83" s="104">
        <f>Y83+W83+U83+S83+Q83+M83+O83+K83+I83+G83+E83</f>
        <v>56258.8</v>
      </c>
      <c r="AB83" s="59">
        <f t="shared" si="35"/>
        <v>667</v>
      </c>
      <c r="AC83" s="59">
        <f t="shared" si="36"/>
        <v>1.1998172392331243</v>
      </c>
      <c r="AD83" s="196"/>
    </row>
    <row r="84" spans="1:30">
      <c r="A84" s="21"/>
      <c r="B84" s="67"/>
      <c r="C84" s="60" t="s">
        <v>57</v>
      </c>
      <c r="D84" s="173">
        <f t="shared" ref="D84:U84" si="41">D83/D82*1000</f>
        <v>18000</v>
      </c>
      <c r="E84" s="173">
        <f t="shared" si="41"/>
        <v>18000</v>
      </c>
      <c r="F84" s="173">
        <f t="shared" si="41"/>
        <v>40000</v>
      </c>
      <c r="G84" s="173">
        <f t="shared" si="41"/>
        <v>40003.322259136214</v>
      </c>
      <c r="H84" s="173">
        <f t="shared" si="41"/>
        <v>70000</v>
      </c>
      <c r="I84" s="173">
        <f t="shared" si="41"/>
        <v>70000</v>
      </c>
      <c r="J84" s="173">
        <f t="shared" si="41"/>
        <v>70000</v>
      </c>
      <c r="K84" s="173">
        <f t="shared" si="41"/>
        <v>70000</v>
      </c>
      <c r="L84" s="173">
        <f t="shared" si="41"/>
        <v>18800</v>
      </c>
      <c r="M84" s="173">
        <f t="shared" si="41"/>
        <v>19941.176470588234</v>
      </c>
      <c r="N84" s="173">
        <f t="shared" si="41"/>
        <v>15500</v>
      </c>
      <c r="O84" s="173">
        <f t="shared" si="41"/>
        <v>15500</v>
      </c>
      <c r="P84" s="173">
        <f t="shared" si="41"/>
        <v>10684.21052631579</v>
      </c>
      <c r="Q84" s="173">
        <f t="shared" si="41"/>
        <v>10684.21052631579</v>
      </c>
      <c r="R84" s="173">
        <f t="shared" si="41"/>
        <v>12222.222222222221</v>
      </c>
      <c r="S84" s="173">
        <f t="shared" si="41"/>
        <v>12222.222222222221</v>
      </c>
      <c r="T84" s="173">
        <f t="shared" si="41"/>
        <v>9000</v>
      </c>
      <c r="U84" s="173">
        <f t="shared" si="41"/>
        <v>9000</v>
      </c>
      <c r="V84" s="173"/>
      <c r="W84" s="174"/>
      <c r="X84" s="173"/>
      <c r="Y84" s="174"/>
      <c r="Z84" s="117">
        <f>Z83/Z82*1000</f>
        <v>54890.843923101987</v>
      </c>
      <c r="AA84" s="114">
        <f>AA83/AA82*1000</f>
        <v>54368.410371386883</v>
      </c>
      <c r="AB84" s="61">
        <f t="shared" si="35"/>
        <v>-522.43355171510484</v>
      </c>
      <c r="AC84" s="61">
        <f t="shared" si="36"/>
        <v>-0.95176811718725918</v>
      </c>
      <c r="AD84" s="215"/>
    </row>
    <row r="85" spans="1:30" ht="18.600000000000001" customHeight="1">
      <c r="A85" s="13">
        <v>25</v>
      </c>
      <c r="B85" s="214" t="s">
        <v>91</v>
      </c>
      <c r="C85" s="58" t="s">
        <v>54</v>
      </c>
      <c r="D85" s="171"/>
      <c r="E85" s="175">
        <f>E86/E87</f>
        <v>0.87467079783113866</v>
      </c>
      <c r="F85" s="169"/>
      <c r="G85" s="175">
        <f>G86/G87</f>
        <v>1.1113865220759103</v>
      </c>
      <c r="H85" s="169"/>
      <c r="I85" s="175">
        <f>I86/I87</f>
        <v>0.10441518202943455</v>
      </c>
      <c r="J85" s="169"/>
      <c r="K85" s="175">
        <f>K86/K87</f>
        <v>3.2687838884585589E-2</v>
      </c>
      <c r="L85" s="171"/>
      <c r="M85" s="175">
        <f>M86/M87</f>
        <v>3.2687838884585589E-2</v>
      </c>
      <c r="N85" s="169"/>
      <c r="O85" s="175">
        <f>O86/O87</f>
        <v>0.14779240898528273</v>
      </c>
      <c r="P85" s="169"/>
      <c r="Q85" s="175">
        <f>Q86/Q87</f>
        <v>0.20333075135553835</v>
      </c>
      <c r="R85" s="169"/>
      <c r="S85" s="175">
        <f>S86/S87</f>
        <v>0.11618900077459333</v>
      </c>
      <c r="T85" s="169"/>
      <c r="U85" s="175">
        <f>U86/U87</f>
        <v>0.36890007745933384</v>
      </c>
      <c r="V85" s="171"/>
      <c r="W85" s="175">
        <f>W86/W87</f>
        <v>0.10166537567776918</v>
      </c>
      <c r="X85" s="169"/>
      <c r="Y85" s="175">
        <f>Y86/Y87</f>
        <v>0.10166537567776918</v>
      </c>
      <c r="Z85" s="107"/>
      <c r="AA85" s="108">
        <f>0.875+1.111+0.104+0.033+0.033+0.148+0.203+0.116+0.369+0.102+0.102</f>
        <v>3.1959999999999997</v>
      </c>
      <c r="AB85" s="56"/>
      <c r="AC85" s="56"/>
      <c r="AD85" s="216" t="s">
        <v>92</v>
      </c>
    </row>
    <row r="86" spans="1:30">
      <c r="A86" s="13"/>
      <c r="B86" s="196"/>
      <c r="C86" s="58" t="s">
        <v>56</v>
      </c>
      <c r="D86" s="170"/>
      <c r="E86" s="175">
        <v>11.292</v>
      </c>
      <c r="F86" s="169"/>
      <c r="G86" s="175">
        <v>14.348000000000001</v>
      </c>
      <c r="H86" s="169"/>
      <c r="I86" s="175">
        <v>1.3480000000000001</v>
      </c>
      <c r="J86" s="171"/>
      <c r="K86" s="175">
        <v>0.42199999999999999</v>
      </c>
      <c r="L86" s="169"/>
      <c r="M86" s="175">
        <v>0.42199999999999999</v>
      </c>
      <c r="N86" s="169"/>
      <c r="O86" s="175">
        <v>1.9079999999999999</v>
      </c>
      <c r="P86" s="171"/>
      <c r="Q86" s="175">
        <v>2.625</v>
      </c>
      <c r="R86" s="169"/>
      <c r="S86" s="171">
        <v>1.5</v>
      </c>
      <c r="T86" s="169"/>
      <c r="U86" s="176">
        <v>4.7625000000000002</v>
      </c>
      <c r="V86" s="171"/>
      <c r="W86" s="176">
        <v>1.3125</v>
      </c>
      <c r="X86" s="169"/>
      <c r="Y86" s="176">
        <v>1.3125</v>
      </c>
      <c r="Z86" s="109"/>
      <c r="AA86" s="110">
        <f>Y86+W86+U86+S86+Q86+O86+M86+K86+I86+G86+E86</f>
        <v>41.252500000000005</v>
      </c>
      <c r="AB86" s="59"/>
      <c r="AC86" s="59"/>
      <c r="AD86" s="217"/>
    </row>
    <row r="87" spans="1:30">
      <c r="A87" s="13"/>
      <c r="B87" s="215"/>
      <c r="C87" s="60" t="s">
        <v>57</v>
      </c>
      <c r="D87" s="173"/>
      <c r="E87" s="177">
        <v>12.91</v>
      </c>
      <c r="F87" s="169"/>
      <c r="G87" s="177">
        <v>12.91</v>
      </c>
      <c r="H87" s="173"/>
      <c r="I87" s="177">
        <v>12.91</v>
      </c>
      <c r="J87" s="173"/>
      <c r="K87" s="177">
        <v>12.91</v>
      </c>
      <c r="L87" s="173"/>
      <c r="M87" s="177">
        <v>12.91</v>
      </c>
      <c r="N87" s="169"/>
      <c r="O87" s="177">
        <v>12.91</v>
      </c>
      <c r="P87" s="173"/>
      <c r="Q87" s="177">
        <v>12.91</v>
      </c>
      <c r="R87" s="169"/>
      <c r="S87" s="177">
        <v>12.91</v>
      </c>
      <c r="T87" s="173"/>
      <c r="U87" s="177">
        <v>12.91</v>
      </c>
      <c r="V87" s="173"/>
      <c r="W87" s="177">
        <v>12.91</v>
      </c>
      <c r="X87" s="173"/>
      <c r="Y87" s="177">
        <v>12.91</v>
      </c>
      <c r="Z87" s="106"/>
      <c r="AA87" s="105">
        <f t="shared" ref="AA87" si="42">AA86/AA85*1000</f>
        <v>12907.540675844808</v>
      </c>
      <c r="AB87" s="61"/>
      <c r="AC87" s="61"/>
      <c r="AD87" s="218"/>
    </row>
    <row r="88" spans="1:30">
      <c r="A88" s="202" t="s">
        <v>84</v>
      </c>
      <c r="B88" s="203"/>
      <c r="C88" s="62" t="s">
        <v>54</v>
      </c>
      <c r="D88" s="180">
        <f t="shared" ref="D88:Z89" si="43">D79+D76+D73+D70+D67+D64+D61+D58+D55+D47+D44+D41+D38+D35+D29+D26+D32+D23+D20+D17+D14+D11+D8+D82+D85</f>
        <v>1598</v>
      </c>
      <c r="E88" s="112">
        <f t="shared" si="43"/>
        <v>1604.8746707978312</v>
      </c>
      <c r="F88" s="180">
        <f t="shared" si="43"/>
        <v>6005</v>
      </c>
      <c r="G88" s="112">
        <f t="shared" ref="G88" si="44">G79+G76+G73+G70+G67+G64+G61+G58+G55+G47+G44+G41+G38+G35+G29+G26+G32+G23+G20+G17+G14+G11+G8+G82+G85</f>
        <v>6008.1113865220759</v>
      </c>
      <c r="H88" s="180">
        <f t="shared" si="43"/>
        <v>1401</v>
      </c>
      <c r="I88" s="112">
        <f t="shared" ref="I88" si="45">I79+I76+I73+I70+I67+I64+I61+I58+I55+I47+I44+I41+I38+I35+I29+I26+I32+I23+I20+I17+I14+I11+I8+I82+I85</f>
        <v>1411.1044151820295</v>
      </c>
      <c r="J88" s="180">
        <f t="shared" si="43"/>
        <v>518</v>
      </c>
      <c r="K88" s="112">
        <f t="shared" ref="K88" si="46">K79+K76+K73+K70+K67+K64+K61+K58+K55+K47+K44+K41+K38+K35+K29+K26+K32+K23+K20+K17+K14+K11+K8+K82+K85</f>
        <v>520.03268783888461</v>
      </c>
      <c r="L88" s="178">
        <f t="shared" si="43"/>
        <v>2224</v>
      </c>
      <c r="M88" s="112">
        <f t="shared" ref="M88" si="47">M79+M76+M73+M70+M67+M64+M61+M58+M55+M47+M44+M41+M38+M35+M29+M26+M32+M23+M20+M17+M14+M11+M8+M82+M85</f>
        <v>2271.9426878388845</v>
      </c>
      <c r="N88" s="180">
        <f t="shared" si="43"/>
        <v>145</v>
      </c>
      <c r="O88" s="112">
        <f t="shared" ref="O88" si="48">O79+O76+O73+O70+O67+O64+O61+O58+O55+O47+O44+O41+O38+O35+O29+O26+O32+O23+O20+O17+O14+O11+O8+O82+O85</f>
        <v>146.64779240898528</v>
      </c>
      <c r="P88" s="178">
        <f t="shared" si="43"/>
        <v>1314.5</v>
      </c>
      <c r="Q88" s="112">
        <f t="shared" ref="Q88" si="49">Q79+Q76+Q73+Q70+Q67+Q64+Q61+Q58+Q55+Q47+Q44+Q41+Q38+Q35+Q29+Q26+Q32+Q23+Q20+Q17+Q14+Q11+Q8+Q82+Q85</f>
        <v>1318.7033307513555</v>
      </c>
      <c r="R88" s="111">
        <f t="shared" si="43"/>
        <v>2103.27</v>
      </c>
      <c r="S88" s="112">
        <f t="shared" ref="S88" si="50">S79+S76+S73+S70+S67+S64+S61+S58+S55+S47+S44+S41+S38+S35+S29+S26+S32+S23+S20+S17+S14+S11+S8+S82+S85</f>
        <v>2108.3861890007747</v>
      </c>
      <c r="T88" s="180">
        <f t="shared" si="43"/>
        <v>2888</v>
      </c>
      <c r="U88" s="112">
        <f t="shared" ref="U88" si="51">U79+U76+U73+U70+U67+U64+U61+U58+U55+U47+U44+U41+U38+U35+U29+U26+U32+U23+U20+U17+U14+U11+U8+U82+U85</f>
        <v>2906.3689000774593</v>
      </c>
      <c r="V88" s="180">
        <f t="shared" si="43"/>
        <v>776</v>
      </c>
      <c r="W88" s="112">
        <f t="shared" ref="W88" si="52">W79+W76+W73+W70+W67+W64+W61+W58+W55+W47+W44+W41+W38+W35+W29+W26+W32+W23+W20+W17+W14+W11+W8+W82+W85</f>
        <v>816.10166537567773</v>
      </c>
      <c r="X88" s="180">
        <f t="shared" si="43"/>
        <v>1988</v>
      </c>
      <c r="Y88" s="112">
        <f t="shared" ref="Y88" si="53">Y79+Y76+Y73+Y70+Y67+Y64+Y61+Y58+Y55+Y47+Y44+Y41+Y38+Y35+Y29+Y26+Y32+Y23+Y20+Y17+Y14+Y11+Y8+Y82+Y85</f>
        <v>2043.1016653756778</v>
      </c>
      <c r="Z88" s="111">
        <f t="shared" si="43"/>
        <v>20960.77</v>
      </c>
      <c r="AA88" s="112">
        <f t="shared" ref="AA88" si="54">AA79+AA76+AA73+AA70+AA67+AA64+AA61+AA58+AA55+AA47+AA44+AA41+AA38+AA35+AA29+AA26+AA32+AA23+AA20+AA17+AA14+AA11+AA8+AA82+AA85</f>
        <v>21155.376</v>
      </c>
      <c r="AB88" s="181">
        <f t="shared" si="35"/>
        <v>194.60599999999977</v>
      </c>
      <c r="AC88" s="182">
        <f t="shared" si="36"/>
        <v>0.92842963307168469</v>
      </c>
      <c r="AD88" s="63"/>
    </row>
    <row r="89" spans="1:30">
      <c r="A89" s="204"/>
      <c r="B89" s="205"/>
      <c r="C89" s="64" t="s">
        <v>56</v>
      </c>
      <c r="D89" s="183">
        <f t="shared" si="43"/>
        <v>15982</v>
      </c>
      <c r="E89" s="83">
        <f>E80+E77+E74+E71+E68+E65+E62+E59+E56+E48+E45+E42+E39+E36+E30+E27+E33+E24+E21+E18+E15+E12+E9+E83+E86</f>
        <v>16054.291999999999</v>
      </c>
      <c r="F89" s="183">
        <f t="shared" si="43"/>
        <v>125586</v>
      </c>
      <c r="G89" s="83">
        <f>G80+G77+G74+G71+G68+G65+G62+G59+G56+G48+G45+G42+G39+G36+G30+G27+G33+G24+G21+G18+G15+G12+G9+G83+G86</f>
        <v>125663.348</v>
      </c>
      <c r="H89" s="183">
        <f t="shared" si="43"/>
        <v>36620</v>
      </c>
      <c r="I89" s="83">
        <f>I80+I77+I74+I71+I68+I65+I62+I59+I56+I48+I45+I42+I39+I36+I30+I27+I33+I24+I21+I18+I15+I12+I9+I83+I86</f>
        <v>36853.347999999998</v>
      </c>
      <c r="J89" s="183">
        <f t="shared" si="43"/>
        <v>20276</v>
      </c>
      <c r="K89" s="83">
        <f>K80+K77+K74+K71+K68+K65+K62+K59+K56+K48+K45+K42+K39+K36+K30+K27+K33+K24+K21+K18+K15+K12+K9+K83+K86</f>
        <v>20353.421999999999</v>
      </c>
      <c r="L89" s="183">
        <f t="shared" si="43"/>
        <v>25521</v>
      </c>
      <c r="M89" s="83">
        <f>M80+M77+M74+M71+M68+M65+M62+M59+M56+M48+M45+M42+M39+M36+M30+M27+M33+M24+M21+M18+M15+M12+M9+M83+M86</f>
        <v>26268.311999999998</v>
      </c>
      <c r="N89" s="183">
        <f t="shared" si="43"/>
        <v>1294</v>
      </c>
      <c r="O89" s="83">
        <f>O80+O77+O74+O71+O68+O65+O62+O59+O56+O48+O45+O42+O39+O36+O30+O27+O33+O24+O21+O18+O15+O12+O9+O83+O86</f>
        <v>1310.9079999999999</v>
      </c>
      <c r="P89" s="113">
        <f t="shared" si="43"/>
        <v>16690.5</v>
      </c>
      <c r="Q89" s="83">
        <f>Q80+Q77+Q74+Q71+Q68+Q65+Q62+Q59+Q56+Q48+Q45+Q42+Q39+Q36+Q30+Q27+Q33+Q24+Q21+Q18+Q15+Q12+Q9+Q83+Q86</f>
        <v>16747.125</v>
      </c>
      <c r="R89" s="179">
        <f t="shared" si="43"/>
        <v>22766.3</v>
      </c>
      <c r="S89" s="113">
        <f>S80+S77+S74+S71+S68+S65+S62+S59+S56+S48+S45+S42+S39+S36+S30+S27+S33+S24+S21+S18+S15+S12+S9+S83+S86</f>
        <v>22828.799999999999</v>
      </c>
      <c r="T89" s="183">
        <f t="shared" si="43"/>
        <v>35181</v>
      </c>
      <c r="U89" s="86">
        <f>U80+U77+U74+U71+U68+U65+U62+U59+U56+U48+U45+U42+U39+U36+U30+U27+U33+U24+U21+U18+U15+U12+U9+U83+U86</f>
        <v>35413.762499999997</v>
      </c>
      <c r="V89" s="183">
        <f t="shared" si="43"/>
        <v>9421</v>
      </c>
      <c r="W89" s="86">
        <f>W80+W77+W74+W71+W68+W65+W62+W59+W56+W48+W45+W42+W39+W36+W30+W27+W33+W24+W21+W18+W15+W12+W9+W83+W86</f>
        <v>9751.3125</v>
      </c>
      <c r="X89" s="183">
        <f t="shared" si="43"/>
        <v>22374</v>
      </c>
      <c r="Y89" s="86">
        <f>Y80+Y77+Y74+Y71+Y68+Y65+Y62+Y59+Y56+Y48+Y45+Y42+Y39+Y36+Y30+Y27+Y33+Y24+Y21+Y18+Y15+Y12+Y9+Y83+Y86</f>
        <v>22969.3125</v>
      </c>
      <c r="Z89" s="113">
        <f t="shared" si="43"/>
        <v>331711.8</v>
      </c>
      <c r="AA89" s="86">
        <f>AA80+AA77+AA74+AA71+AA68+AA65+AA62+AA59+AA56+AA48+AA45+AA42+AA39+AA36+AA30+AA27+AA33+AA24+AA21+AA18+AA15+AA12+AA9+AA83+AA86</f>
        <v>334213.9425</v>
      </c>
      <c r="AB89" s="184">
        <f t="shared" si="35"/>
        <v>2502.1425000000163</v>
      </c>
      <c r="AC89" s="185">
        <f t="shared" si="36"/>
        <v>0.75431217701631847</v>
      </c>
      <c r="AD89" s="63"/>
    </row>
    <row r="90" spans="1:30">
      <c r="A90" s="206"/>
      <c r="B90" s="207"/>
      <c r="C90" s="65" t="s">
        <v>57</v>
      </c>
      <c r="D90" s="114">
        <f t="shared" ref="D90:Z90" si="55">D89/D88*1000</f>
        <v>10001.25156445557</v>
      </c>
      <c r="E90" s="114">
        <f t="shared" si="55"/>
        <v>10003.455280416963</v>
      </c>
      <c r="F90" s="114">
        <f t="shared" si="55"/>
        <v>20913.572023313904</v>
      </c>
      <c r="G90" s="114">
        <f t="shared" ref="G90" si="56">G89/G88*1000</f>
        <v>20915.615559641436</v>
      </c>
      <c r="H90" s="114">
        <f t="shared" si="55"/>
        <v>26138.472519628838</v>
      </c>
      <c r="I90" s="114">
        <f t="shared" ref="I90" si="57">I89/I88*1000</f>
        <v>26116.669754198163</v>
      </c>
      <c r="J90" s="114">
        <f t="shared" si="55"/>
        <v>39142.857142857145</v>
      </c>
      <c r="K90" s="114">
        <f t="shared" ref="K90" si="58">K89/K88*1000</f>
        <v>39138.73584482415</v>
      </c>
      <c r="L90" s="114">
        <f t="shared" si="55"/>
        <v>11475.269784172662</v>
      </c>
      <c r="M90" s="114">
        <f t="shared" ref="M90" si="59">M89/M88*1000</f>
        <v>11562.048699823023</v>
      </c>
      <c r="N90" s="114">
        <f t="shared" si="55"/>
        <v>8924.1379310344837</v>
      </c>
      <c r="O90" s="114">
        <f t="shared" ref="O90" si="60">O89/O88*1000</f>
        <v>8939.1594545386361</v>
      </c>
      <c r="P90" s="114">
        <f t="shared" si="55"/>
        <v>12697.223278813237</v>
      </c>
      <c r="Q90" s="114">
        <f t="shared" ref="Q90" si="61">Q89/Q88*1000</f>
        <v>12699.691135577868</v>
      </c>
      <c r="R90" s="114">
        <f t="shared" si="55"/>
        <v>10824.240349550937</v>
      </c>
      <c r="S90" s="114">
        <f t="shared" ref="S90" si="62">S89/S88*1000</f>
        <v>10827.617880962895</v>
      </c>
      <c r="T90" s="114">
        <f t="shared" si="55"/>
        <v>12181.786703601108</v>
      </c>
      <c r="U90" s="114">
        <f t="shared" ref="U90" si="63">U89/U88*1000</f>
        <v>12184.882139034782</v>
      </c>
      <c r="V90" s="114">
        <f t="shared" si="55"/>
        <v>12140.463917525773</v>
      </c>
      <c r="W90" s="114">
        <f t="shared" ref="W90" si="64">W89/W88*1000</f>
        <v>11948.649186386796</v>
      </c>
      <c r="X90" s="114">
        <f t="shared" si="55"/>
        <v>11254.527162977867</v>
      </c>
      <c r="Y90" s="114">
        <f t="shared" ref="Y90" si="65">Y89/Y88*1000</f>
        <v>11242.373734630817</v>
      </c>
      <c r="Z90" s="114">
        <f t="shared" si="55"/>
        <v>15825.363285795322</v>
      </c>
      <c r="AA90" s="114">
        <f t="shared" ref="AA90" si="66">AA89/AA88*1000</f>
        <v>15798.062038698816</v>
      </c>
      <c r="AB90" s="186">
        <f>AA90-Z90</f>
        <v>-27.301247096505904</v>
      </c>
      <c r="AC90" s="187">
        <f t="shared" si="36"/>
        <v>-0.172515768538541</v>
      </c>
      <c r="AD90" s="66"/>
    </row>
    <row r="91" spans="1:30"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102"/>
      <c r="AA91" s="102"/>
      <c r="AB91" s="79"/>
      <c r="AC91" s="79"/>
    </row>
    <row r="92" spans="1:30"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84"/>
      <c r="Y92" s="78"/>
      <c r="Z92" s="102"/>
      <c r="AA92" s="102"/>
      <c r="AB92" s="79"/>
      <c r="AC92" s="79"/>
    </row>
    <row r="93" spans="1:30">
      <c r="L93" s="85"/>
      <c r="M93" s="85"/>
      <c r="O93" s="85"/>
    </row>
    <row r="94" spans="1:30">
      <c r="D94" s="68" t="s">
        <v>88</v>
      </c>
      <c r="H94" s="82"/>
      <c r="AA94" s="68" t="s">
        <v>85</v>
      </c>
      <c r="AB94" s="68"/>
      <c r="AC94" s="68"/>
      <c r="AD94" s="68"/>
    </row>
    <row r="95" spans="1:30">
      <c r="D95" s="68" t="s">
        <v>86</v>
      </c>
      <c r="E95" s="68"/>
      <c r="F95" s="68"/>
      <c r="G95" s="68"/>
      <c r="AA95" s="68" t="s">
        <v>87</v>
      </c>
      <c r="AB95" s="68"/>
      <c r="AC95" s="68"/>
      <c r="AD95" s="68"/>
    </row>
  </sheetData>
  <mergeCells count="43">
    <mergeCell ref="A88:B90"/>
    <mergeCell ref="B85:B87"/>
    <mergeCell ref="AD85:AD87"/>
    <mergeCell ref="N52:O52"/>
    <mergeCell ref="P52:Q52"/>
    <mergeCell ref="R52:S52"/>
    <mergeCell ref="T52:U52"/>
    <mergeCell ref="V52:W52"/>
    <mergeCell ref="X52:Y52"/>
    <mergeCell ref="Z52:AA52"/>
    <mergeCell ref="AB52:AB53"/>
    <mergeCell ref="AC52:AC53"/>
    <mergeCell ref="AD52:AD53"/>
    <mergeCell ref="B64:B66"/>
    <mergeCell ref="AD79:AD84"/>
    <mergeCell ref="AD8:AD12"/>
    <mergeCell ref="AD26:AD31"/>
    <mergeCell ref="A52:A53"/>
    <mergeCell ref="B52:B53"/>
    <mergeCell ref="C52:C53"/>
    <mergeCell ref="D52:E52"/>
    <mergeCell ref="F52:G52"/>
    <mergeCell ref="H52:I52"/>
    <mergeCell ref="J52:K52"/>
    <mergeCell ref="L52:M52"/>
    <mergeCell ref="AD5:AD6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B6"/>
    <mergeCell ref="AC5:AC6"/>
    <mergeCell ref="H5:I5"/>
    <mergeCell ref="A5:A6"/>
    <mergeCell ref="B5:B6"/>
    <mergeCell ref="C5:C6"/>
    <mergeCell ref="D5:E5"/>
    <mergeCell ref="F5:G5"/>
  </mergeCells>
  <pageMargins left="0.2" right="0.2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&amp; Modified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2021-03-11T14:58:27Z</dcterms:modified>
</cp:coreProperties>
</file>