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WS\Megh Rainfall\"/>
    </mc:Choice>
  </mc:AlternateContent>
  <bookViews>
    <workbookView xWindow="240" yWindow="135" windowWidth="15600" windowHeight="7170"/>
  </bookViews>
  <sheets>
    <sheet name="2018" sheetId="9" r:id="rId1"/>
    <sheet name="Sheet2" sheetId="25" r:id="rId2"/>
  </sheets>
  <calcPr calcId="162913"/>
  <fileRecoveryPr autoRecover="0"/>
</workbook>
</file>

<file path=xl/calcChain.xml><?xml version="1.0" encoding="utf-8"?>
<calcChain xmlns="http://schemas.openxmlformats.org/spreadsheetml/2006/main">
  <c r="AA41" i="9" l="1"/>
  <c r="Z39" i="9"/>
  <c r="Z44" i="9" s="1"/>
  <c r="AB8" i="9"/>
  <c r="AB7" i="9"/>
  <c r="AB20" i="9"/>
  <c r="V39" i="9"/>
  <c r="V44" i="9" s="1"/>
  <c r="X39" i="9"/>
  <c r="X44" i="9" s="1"/>
  <c r="Y41" i="9"/>
  <c r="AB23" i="9"/>
  <c r="AB15" i="9"/>
  <c r="W41" i="9"/>
  <c r="AB24" i="9"/>
  <c r="Z40" i="9" l="1"/>
  <c r="Z45" i="9"/>
  <c r="Z46" i="9" s="1"/>
  <c r="X40" i="9"/>
  <c r="X45" i="9"/>
  <c r="X46" i="9" s="1"/>
  <c r="V45" i="9"/>
  <c r="V46" i="9" s="1"/>
  <c r="V40" i="9"/>
  <c r="T39" i="9"/>
  <c r="U41" i="9"/>
  <c r="S41" i="9"/>
  <c r="Q41" i="9"/>
  <c r="O41" i="9"/>
  <c r="M41" i="9"/>
  <c r="K41" i="9"/>
  <c r="I41" i="9"/>
  <c r="G41" i="9"/>
  <c r="E41" i="9"/>
  <c r="R39" i="9"/>
  <c r="P39" i="9"/>
  <c r="P40" i="9" s="1"/>
  <c r="N39" i="9"/>
  <c r="N44" i="9" s="1"/>
  <c r="N45" i="9" s="1"/>
  <c r="N46" i="9" s="1"/>
  <c r="L39" i="9"/>
  <c r="L40" i="9" s="1"/>
  <c r="J39" i="9"/>
  <c r="J44" i="9" s="1"/>
  <c r="J45" i="9" s="1"/>
  <c r="J46" i="9" s="1"/>
  <c r="H39" i="9"/>
  <c r="H40" i="9" s="1"/>
  <c r="F39" i="9"/>
  <c r="F44" i="9" s="1"/>
  <c r="F45" i="9" s="1"/>
  <c r="F46" i="9" s="1"/>
  <c r="D39" i="9"/>
  <c r="D40" i="9" s="1"/>
  <c r="AB38" i="9"/>
  <c r="AB36" i="9"/>
  <c r="AB34" i="9"/>
  <c r="AB32" i="9"/>
  <c r="AB31" i="9"/>
  <c r="AB29" i="9"/>
  <c r="AB26" i="9"/>
  <c r="AB18" i="9"/>
  <c r="AB16" i="9"/>
  <c r="AB13" i="9"/>
  <c r="AB12" i="9"/>
  <c r="AB11" i="9"/>
  <c r="AB10" i="9"/>
  <c r="AB41" i="9" l="1"/>
  <c r="R44" i="9"/>
  <c r="R45" i="9" s="1"/>
  <c r="R46" i="9" s="1"/>
  <c r="T44" i="9"/>
  <c r="T40" i="9"/>
  <c r="AB39" i="9"/>
  <c r="F40" i="9"/>
  <c r="J40" i="9"/>
  <c r="N40" i="9"/>
  <c r="R40" i="9"/>
  <c r="D44" i="9"/>
  <c r="H44" i="9"/>
  <c r="H45" i="9" s="1"/>
  <c r="H46" i="9" s="1"/>
  <c r="L44" i="9"/>
  <c r="L45" i="9" s="1"/>
  <c r="L46" i="9" s="1"/>
  <c r="P44" i="9"/>
  <c r="P45" i="9" s="1"/>
  <c r="P46" i="9" s="1"/>
  <c r="AB40" i="9" l="1"/>
  <c r="AB44" i="9"/>
  <c r="AB45" i="9" s="1"/>
  <c r="AB46" i="9" s="1"/>
  <c r="T45" i="9"/>
  <c r="T46" i="9" s="1"/>
  <c r="D45" i="9"/>
  <c r="D46" i="9" s="1"/>
</calcChain>
</file>

<file path=xl/sharedStrings.xml><?xml version="1.0" encoding="utf-8"?>
<sst xmlns="http://schemas.openxmlformats.org/spreadsheetml/2006/main" count="119" uniqueCount="71">
  <si>
    <t>a</t>
  </si>
  <si>
    <t>b</t>
  </si>
  <si>
    <r>
      <t xml:space="preserve">                      </t>
    </r>
    <r>
      <rPr>
        <b/>
        <sz val="8"/>
        <color theme="1"/>
        <rFont val="Cambria"/>
        <family val="1"/>
        <scheme val="major"/>
      </rPr>
      <t>AWS STATIONS</t>
    </r>
  </si>
  <si>
    <t xml:space="preserve">    JAN</t>
  </si>
  <si>
    <t>R.D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</si>
  <si>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</si>
  <si>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</si>
  <si>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</si>
  <si>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</si>
  <si>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</si>
  <si>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</si>
  <si>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</si>
  <si>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</si>
  <si>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</si>
  <si>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 xml:space="preserve">NOV </t>
  </si>
  <si>
    <t>DEC</t>
  </si>
  <si>
    <t>TOTAL</t>
  </si>
  <si>
    <t>SL.</t>
  </si>
  <si>
    <t>(MM)</t>
  </si>
  <si>
    <t>RAINFALL</t>
  </si>
  <si>
    <t>NO</t>
  </si>
  <si>
    <r>
      <t xml:space="preserve">           </t>
    </r>
    <r>
      <rPr>
        <b/>
        <i/>
        <u/>
        <sz val="8"/>
        <color theme="1"/>
        <rFont val="Times New Roman"/>
        <family val="1"/>
      </rPr>
      <t>EAST KHASI HILLS</t>
    </r>
  </si>
  <si>
    <t>a.GOVT. FRUIT GARDEN,SHILLONG</t>
  </si>
  <si>
    <t>b.S.D.A.O SOHRA</t>
  </si>
  <si>
    <t>c.B.D.O MAWSYNRAM</t>
  </si>
  <si>
    <t>d.IATC UPPER SHILONG</t>
  </si>
  <si>
    <r>
      <t xml:space="preserve">         </t>
    </r>
    <r>
      <rPr>
        <b/>
        <i/>
        <u/>
        <sz val="8"/>
        <color theme="1"/>
        <rFont val="Times New Roman"/>
        <family val="1"/>
      </rPr>
      <t>WEST KHASI HILLS</t>
    </r>
  </si>
  <si>
    <t>a.S.D.A.O MAIRANG</t>
  </si>
  <si>
    <t>b. D.A.O NONGSTOIN</t>
  </si>
  <si>
    <r>
      <t xml:space="preserve">    </t>
    </r>
    <r>
      <rPr>
        <b/>
        <i/>
        <u/>
        <sz val="8"/>
        <color theme="1"/>
        <rFont val="Times New Roman"/>
        <family val="1"/>
      </rPr>
      <t>SOUTH WEST KHASI HILLS</t>
    </r>
  </si>
  <si>
    <t>D.A.O MAWKYRWAT</t>
  </si>
  <si>
    <r>
      <t xml:space="preserve">         </t>
    </r>
    <r>
      <rPr>
        <b/>
        <i/>
        <u/>
        <sz val="8"/>
        <color theme="1"/>
        <rFont val="Times New Roman"/>
        <family val="1"/>
      </rPr>
      <t>EAST JAINTIA HILLS</t>
    </r>
  </si>
  <si>
    <t>AWS not</t>
  </si>
  <si>
    <t>D.A.O KHLIEHRIAT</t>
  </si>
  <si>
    <t>working</t>
  </si>
  <si>
    <r>
      <t xml:space="preserve">         </t>
    </r>
    <r>
      <rPr>
        <b/>
        <i/>
        <u/>
        <sz val="8"/>
        <color theme="1"/>
        <rFont val="Times New Roman"/>
        <family val="1"/>
      </rPr>
      <t>WEST JAINTIA HILLS</t>
    </r>
  </si>
  <si>
    <t xml:space="preserve">a.R.O DISTRICT &amp; LOCAL RESEARCH </t>
  </si>
  <si>
    <t>STATION &amp; LABORATORIES JOWAI</t>
  </si>
  <si>
    <t>NA</t>
  </si>
  <si>
    <t>b. S.D.A.O AMLAREM</t>
  </si>
  <si>
    <r>
      <t xml:space="preserve">          </t>
    </r>
    <r>
      <rPr>
        <b/>
        <i/>
        <u/>
        <sz val="8"/>
        <color theme="1"/>
        <rFont val="Times New Roman"/>
        <family val="1"/>
      </rPr>
      <t>RI-BHOI DISTRICT</t>
    </r>
  </si>
  <si>
    <t>a.D.A.O NONGPOH</t>
  </si>
  <si>
    <t>b.B.D.O JIRANG</t>
  </si>
  <si>
    <r>
      <t xml:space="preserve">           </t>
    </r>
    <r>
      <rPr>
        <b/>
        <i/>
        <u/>
        <sz val="8"/>
        <color theme="1"/>
        <rFont val="Times New Roman"/>
        <family val="1"/>
      </rPr>
      <t xml:space="preserve"> EAST GARO HILLS </t>
    </r>
  </si>
  <si>
    <t>D.A.O WILLIAMNAGAR</t>
  </si>
  <si>
    <r>
      <t xml:space="preserve">           </t>
    </r>
    <r>
      <rPr>
        <b/>
        <i/>
        <u/>
        <sz val="8"/>
        <color theme="1"/>
        <rFont val="Times New Roman"/>
        <family val="1"/>
      </rPr>
      <t xml:space="preserve">WEST GARO HILLS </t>
    </r>
  </si>
  <si>
    <t>a.D.A.O TURA</t>
  </si>
  <si>
    <t>b.S.D.A.O DADENGGRE</t>
  </si>
  <si>
    <r>
      <t xml:space="preserve">    </t>
    </r>
    <r>
      <rPr>
        <b/>
        <i/>
        <u/>
        <sz val="8"/>
        <color theme="1"/>
        <rFont val="Times New Roman"/>
        <family val="1"/>
      </rPr>
      <t>SOUTH WEST GARO HILLS</t>
    </r>
  </si>
  <si>
    <r>
      <rPr>
        <sz val="8"/>
        <color theme="1"/>
        <rFont val="Cambria"/>
        <family val="1"/>
        <scheme val="major"/>
      </rPr>
      <t>D.A.O AMPATI</t>
    </r>
    <r>
      <rPr>
        <sz val="7"/>
        <color theme="1"/>
        <rFont val="Calibri"/>
        <family val="2"/>
        <scheme val="minor"/>
      </rPr>
      <t xml:space="preserve"> </t>
    </r>
  </si>
  <si>
    <r>
      <t xml:space="preserve">         </t>
    </r>
    <r>
      <rPr>
        <b/>
        <i/>
        <u/>
        <sz val="8"/>
        <color theme="1"/>
        <rFont val="Times New Roman"/>
        <family val="1"/>
      </rPr>
      <t>SOUTH GARO HILLS</t>
    </r>
  </si>
  <si>
    <t>D.A.O BAGHMARA</t>
  </si>
  <si>
    <r>
      <t xml:space="preserve">          </t>
    </r>
    <r>
      <rPr>
        <b/>
        <i/>
        <u/>
        <sz val="8"/>
        <color theme="1"/>
        <rFont val="Times New Roman"/>
        <family val="1"/>
      </rPr>
      <t>NORTH GARO HILLS</t>
    </r>
  </si>
  <si>
    <t>D.A.O RESUBELPARA</t>
  </si>
  <si>
    <t>NO. OF RAINY DAYS</t>
  </si>
  <si>
    <t>TOTAL MONTHLY RAINFALL IN MM</t>
  </si>
  <si>
    <t>MONTHLY AVERAGE RAINFALL</t>
  </si>
  <si>
    <t>Normal rainfall/rainy day in mm</t>
  </si>
  <si>
    <t>Deficit/Surplus</t>
  </si>
  <si>
    <t>Percentage of deficit/surplus</t>
  </si>
  <si>
    <t xml:space="preserve">State Mean                   </t>
  </si>
  <si>
    <t>%</t>
  </si>
  <si>
    <t>-</t>
  </si>
  <si>
    <t>Normal rainfall/month in mm</t>
  </si>
  <si>
    <t xml:space="preserve">               </t>
  </si>
  <si>
    <r>
      <t xml:space="preserve">                                                                                                </t>
    </r>
    <r>
      <rPr>
        <b/>
        <sz val="10"/>
        <color theme="1"/>
        <rFont val="Cambria"/>
        <family val="1"/>
        <scheme val="major"/>
      </rPr>
      <t xml:space="preserve"> STATION WISE ACTUAL MONTHLY RAINFALL IN MM DURING 2018</t>
    </r>
  </si>
  <si>
    <r>
      <t xml:space="preserve">                                                                                                                                 </t>
    </r>
    <r>
      <rPr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DIRECTORATE OF AGRICULTURE</t>
    </r>
  </si>
  <si>
    <r>
      <t xml:space="preserve">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mbria"/>
        <family val="1"/>
        <scheme val="major"/>
      </rPr>
      <t xml:space="preserve"> GOVERNMENT OF MEGHALAYA</t>
    </r>
  </si>
  <si>
    <t xml:space="preserve">            </t>
  </si>
  <si>
    <t>ACTUAL RAINFALL RECEIVED   FROM January To December, 2018      =  24391.73 MM</t>
  </si>
  <si>
    <t>AVERAGE RAINFALL RECEIVED FROM January To December, 2018      =  17.20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</si>
</sst>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6"/>
      <color theme="1"/>
      <name val="Cambria"/>
      <family val="1"/>
      <scheme val="major"/>
    </font>
    <font>
      <sz val="7"/>
      <color theme="1"/>
      <name val="Cambria"/>
      <family val="1"/>
      <scheme val="major"/>
    </font>
    <font>
      <b/>
      <i/>
      <u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Arial Narrow"/>
      <family val="2"/>
    </font>
    <font>
      <sz val="7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sz val="8"/>
      <color theme="1"/>
      <name val="Cambria"/>
      <family val="2"/>
      <scheme val="maj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9"/>
      <color rgb="FFFF0000"/>
      <name val="Cambria"/>
      <family val="1"/>
      <scheme val="major"/>
    </font>
    <font>
      <b/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/>
    <xf numFmtId="0" fontId="10" fillId="0" borderId="3" xfId="0" applyFont="1" applyBorder="1"/>
    <xf numFmtId="0" fontId="1" fillId="0" borderId="5" xfId="0" applyFont="1" applyBorder="1"/>
    <xf numFmtId="0" fontId="10" fillId="0" borderId="4" xfId="0" applyFont="1" applyBorder="1"/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8" xfId="0" applyFont="1" applyBorder="1"/>
    <xf numFmtId="0" fontId="3" fillId="0" borderId="2" xfId="0" applyFont="1" applyBorder="1"/>
    <xf numFmtId="0" fontId="4" fillId="0" borderId="13" xfId="0" applyFont="1" applyBorder="1"/>
    <xf numFmtId="0" fontId="14" fillId="0" borderId="3" xfId="0" applyFont="1" applyBorder="1" applyAlignment="1">
      <alignment horizontal="center"/>
    </xf>
    <xf numFmtId="0" fontId="4" fillId="0" borderId="5" xfId="0" applyFont="1" applyFill="1" applyBorder="1"/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8" xfId="0" applyFont="1" applyFill="1" applyBorder="1"/>
    <xf numFmtId="0" fontId="4" fillId="0" borderId="2" xfId="0" applyFont="1" applyBorder="1"/>
    <xf numFmtId="0" fontId="4" fillId="0" borderId="13" xfId="0" applyFont="1" applyFill="1" applyBorder="1"/>
    <xf numFmtId="0" fontId="5" fillId="0" borderId="3" xfId="0" applyFont="1" applyFill="1" applyBorder="1" applyAlignment="1">
      <alignment horizontal="center"/>
    </xf>
    <xf numFmtId="0" fontId="16" fillId="0" borderId="0" xfId="0" applyFont="1"/>
    <xf numFmtId="0" fontId="4" fillId="0" borderId="4" xfId="0" applyFont="1" applyBorder="1"/>
    <xf numFmtId="0" fontId="15" fillId="0" borderId="5" xfId="0" applyFont="1" applyBorder="1"/>
    <xf numFmtId="0" fontId="17" fillId="0" borderId="4" xfId="0" applyFont="1" applyBorder="1" applyAlignment="1">
      <alignment horizontal="center"/>
    </xf>
    <xf numFmtId="0" fontId="13" fillId="0" borderId="0" xfId="0" applyFont="1" applyFill="1" applyBorder="1"/>
    <xf numFmtId="0" fontId="17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8" xfId="0" applyFont="1" applyBorder="1"/>
    <xf numFmtId="0" fontId="4" fillId="0" borderId="5" xfId="0" applyFont="1" applyBorder="1"/>
    <xf numFmtId="0" fontId="0" fillId="0" borderId="6" xfId="0" applyBorder="1"/>
    <xf numFmtId="0" fontId="0" fillId="0" borderId="12" xfId="0" applyBorder="1"/>
    <xf numFmtId="0" fontId="16" fillId="0" borderId="8" xfId="0" applyFont="1" applyBorder="1"/>
    <xf numFmtId="0" fontId="5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/>
    <xf numFmtId="0" fontId="10" fillId="0" borderId="2" xfId="0" applyFont="1" applyBorder="1"/>
    <xf numFmtId="0" fontId="11" fillId="0" borderId="1" xfId="0" applyFont="1" applyFill="1" applyBorder="1" applyAlignment="1">
      <alignment horizontal="center"/>
    </xf>
    <xf numFmtId="0" fontId="14" fillId="0" borderId="2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4" fillId="0" borderId="9" xfId="0" applyFont="1" applyFill="1" applyBorder="1"/>
    <xf numFmtId="0" fontId="14" fillId="0" borderId="14" xfId="0" applyFont="1" applyBorder="1"/>
    <xf numFmtId="0" fontId="14" fillId="0" borderId="0" xfId="0" applyFont="1" applyFill="1" applyBorder="1"/>
    <xf numFmtId="0" fontId="14" fillId="0" borderId="8" xfId="0" applyFont="1" applyFill="1" applyBorder="1"/>
    <xf numFmtId="0" fontId="19" fillId="0" borderId="12" xfId="0" applyFont="1" applyBorder="1"/>
    <xf numFmtId="0" fontId="14" fillId="0" borderId="5" xfId="0" applyFont="1" applyBorder="1"/>
    <xf numFmtId="0" fontId="19" fillId="0" borderId="6" xfId="0" applyFont="1" applyBorder="1"/>
    <xf numFmtId="0" fontId="14" fillId="0" borderId="12" xfId="0" applyFont="1" applyFill="1" applyBorder="1"/>
    <xf numFmtId="0" fontId="14" fillId="0" borderId="6" xfId="0" applyFont="1" applyBorder="1"/>
    <xf numFmtId="0" fontId="5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4" xfId="0" applyFont="1" applyFill="1" applyBorder="1"/>
    <xf numFmtId="0" fontId="16" fillId="0" borderId="2" xfId="0" applyFont="1" applyFill="1" applyBorder="1"/>
    <xf numFmtId="0" fontId="4" fillId="0" borderId="3" xfId="0" applyFont="1" applyFill="1" applyBorder="1"/>
    <xf numFmtId="0" fontId="16" fillId="0" borderId="2" xfId="0" applyFont="1" applyBorder="1"/>
    <xf numFmtId="0" fontId="13" fillId="0" borderId="3" xfId="0" applyFont="1" applyFill="1" applyBorder="1"/>
    <xf numFmtId="0" fontId="14" fillId="0" borderId="4" xfId="0" applyFont="1" applyFill="1" applyBorder="1"/>
    <xf numFmtId="0" fontId="5" fillId="0" borderId="1" xfId="0" applyFont="1" applyFill="1" applyBorder="1"/>
    <xf numFmtId="0" fontId="15" fillId="0" borderId="1" xfId="0" applyFont="1" applyBorder="1" applyAlignment="1">
      <alignment horizontal="center"/>
    </xf>
    <xf numFmtId="164" fontId="20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1" fillId="0" borderId="2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Fill="1" applyBorder="1"/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/>
    </xf>
    <xf numFmtId="0" fontId="3" fillId="0" borderId="4" xfId="0" applyFont="1" applyBorder="1"/>
    <xf numFmtId="164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22" workbookViewId="0">
      <selection activeCell="R44" sqref="R44"/>
    </sheetView>
  </sheetViews>
  <sheetFormatPr defaultRowHeight="15" x14ac:dyDescent="0.25"/>
  <cols>
    <col min="1" max="1" width="2.85546875" customWidth="1"/>
    <col min="2" max="2" width="25" customWidth="1"/>
    <col min="3" max="3" width="2.28515625" customWidth="1"/>
    <col min="4" max="4" width="6.5703125" customWidth="1"/>
    <col min="5" max="5" width="3" customWidth="1"/>
    <col min="6" max="6" width="6.85546875" customWidth="1"/>
    <col min="7" max="7" width="2.7109375" customWidth="1"/>
    <col min="8" max="8" width="6.42578125" customWidth="1"/>
    <col min="9" max="9" width="3" customWidth="1"/>
    <col min="10" max="10" width="6.28515625" customWidth="1"/>
    <col min="11" max="11" width="2.85546875" customWidth="1"/>
    <col min="12" max="12" width="6.140625" customWidth="1"/>
    <col min="13" max="13" width="2.85546875" customWidth="1"/>
    <col min="14" max="14" width="6.140625" customWidth="1"/>
    <col min="15" max="15" width="2.85546875" customWidth="1"/>
    <col min="16" max="16" width="6.140625" customWidth="1"/>
    <col min="17" max="17" width="2.85546875" customWidth="1"/>
    <col min="18" max="18" width="6.85546875" customWidth="1"/>
    <col min="19" max="19" width="2.85546875" customWidth="1"/>
    <col min="20" max="20" width="6.42578125" customWidth="1"/>
    <col min="21" max="21" width="2.85546875" customWidth="1"/>
    <col min="22" max="22" width="6.5703125" customWidth="1"/>
    <col min="23" max="23" width="3" customWidth="1"/>
    <col min="24" max="24" width="5.85546875" customWidth="1"/>
    <col min="25" max="25" width="3" customWidth="1"/>
    <col min="26" max="26" width="6.28515625" customWidth="1"/>
    <col min="27" max="27" width="2.85546875" customWidth="1"/>
    <col min="28" max="28" width="10.28515625" customWidth="1"/>
  </cols>
  <sheetData>
    <row r="1" spans="1:32" ht="11.45" customHeight="1" x14ac:dyDescent="0.25">
      <c r="A1" t="s">
        <v>67</v>
      </c>
    </row>
    <row r="2" spans="1:32" ht="11.45" customHeight="1" x14ac:dyDescent="0.25">
      <c r="A2" t="s">
        <v>66</v>
      </c>
      <c r="AD2" t="s">
        <v>68</v>
      </c>
    </row>
    <row r="3" spans="1:32" ht="10.9" customHeight="1" x14ac:dyDescent="0.25">
      <c r="A3" t="s">
        <v>65</v>
      </c>
    </row>
    <row r="4" spans="1:32" ht="11.45" customHeight="1" x14ac:dyDescent="0.25">
      <c r="A4" s="49" t="s">
        <v>17</v>
      </c>
      <c r="B4" s="11" t="s">
        <v>2</v>
      </c>
      <c r="C4" s="11"/>
      <c r="D4" s="54" t="s">
        <v>3</v>
      </c>
      <c r="E4" s="8" t="s">
        <v>4</v>
      </c>
      <c r="F4" s="8" t="s">
        <v>5</v>
      </c>
      <c r="G4" s="8" t="s">
        <v>4</v>
      </c>
      <c r="H4" s="8" t="s">
        <v>6</v>
      </c>
      <c r="I4" s="8" t="s">
        <v>4</v>
      </c>
      <c r="J4" s="8" t="s">
        <v>7</v>
      </c>
      <c r="K4" s="8" t="s">
        <v>4</v>
      </c>
      <c r="L4" s="8" t="s">
        <v>8</v>
      </c>
      <c r="M4" s="8" t="s">
        <v>4</v>
      </c>
      <c r="N4" s="8" t="s">
        <v>9</v>
      </c>
      <c r="O4" s="8" t="s">
        <v>4</v>
      </c>
      <c r="P4" s="8" t="s">
        <v>10</v>
      </c>
      <c r="Q4" s="8" t="s">
        <v>4</v>
      </c>
      <c r="R4" s="8" t="s">
        <v>11</v>
      </c>
      <c r="S4" s="8" t="s">
        <v>4</v>
      </c>
      <c r="T4" s="8" t="s">
        <v>12</v>
      </c>
      <c r="U4" s="8" t="s">
        <v>4</v>
      </c>
      <c r="V4" s="8" t="s">
        <v>13</v>
      </c>
      <c r="W4" s="8" t="s">
        <v>4</v>
      </c>
      <c r="X4" s="8" t="s">
        <v>14</v>
      </c>
      <c r="Y4" s="8" t="s">
        <v>4</v>
      </c>
      <c r="Z4" s="8" t="s">
        <v>15</v>
      </c>
      <c r="AA4" s="8" t="s">
        <v>4</v>
      </c>
      <c r="AB4" s="79" t="s">
        <v>16</v>
      </c>
    </row>
    <row r="5" spans="1:32" ht="9.6" customHeight="1" x14ac:dyDescent="0.25">
      <c r="A5" s="14" t="s">
        <v>20</v>
      </c>
      <c r="B5" s="13"/>
      <c r="C5" s="13"/>
      <c r="D5" s="6" t="s">
        <v>18</v>
      </c>
      <c r="E5" s="6"/>
      <c r="F5" s="6" t="s">
        <v>18</v>
      </c>
      <c r="G5" s="6"/>
      <c r="H5" s="6" t="s">
        <v>18</v>
      </c>
      <c r="I5" s="6"/>
      <c r="J5" s="6" t="s">
        <v>18</v>
      </c>
      <c r="K5" s="6"/>
      <c r="L5" s="6" t="s">
        <v>18</v>
      </c>
      <c r="M5" s="6"/>
      <c r="N5" s="6" t="s">
        <v>18</v>
      </c>
      <c r="O5" s="6"/>
      <c r="P5" s="6" t="s">
        <v>18</v>
      </c>
      <c r="Q5" s="6"/>
      <c r="R5" s="6" t="s">
        <v>18</v>
      </c>
      <c r="S5" s="6"/>
      <c r="T5" s="6" t="s">
        <v>18</v>
      </c>
      <c r="U5" s="6"/>
      <c r="V5" s="6" t="s">
        <v>18</v>
      </c>
      <c r="W5" s="6"/>
      <c r="X5" s="6" t="s">
        <v>18</v>
      </c>
      <c r="Y5" s="6"/>
      <c r="Z5" s="6" t="s">
        <v>18</v>
      </c>
      <c r="AA5" s="6"/>
      <c r="AB5" s="80" t="s">
        <v>19</v>
      </c>
    </row>
    <row r="6" spans="1:32" ht="10.9" customHeight="1" x14ac:dyDescent="0.25">
      <c r="A6" s="77">
        <v>1</v>
      </c>
      <c r="B6" s="15">
        <v>2</v>
      </c>
      <c r="C6" s="15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6">
        <v>21</v>
      </c>
      <c r="V6" s="16">
        <v>22</v>
      </c>
      <c r="W6" s="16">
        <v>23</v>
      </c>
      <c r="X6" s="16">
        <v>24</v>
      </c>
      <c r="Y6" s="16">
        <v>25</v>
      </c>
      <c r="Z6" s="16">
        <v>26</v>
      </c>
      <c r="AA6" s="16">
        <v>27</v>
      </c>
      <c r="AB6" s="50">
        <v>28</v>
      </c>
      <c r="AE6" s="81"/>
      <c r="AF6" s="81"/>
    </row>
    <row r="7" spans="1:32" ht="10.15" customHeight="1" x14ac:dyDescent="0.25">
      <c r="A7" s="12"/>
      <c r="B7" s="64" t="s">
        <v>63</v>
      </c>
      <c r="C7" s="65" t="s">
        <v>0</v>
      </c>
      <c r="D7" s="66">
        <v>17.2</v>
      </c>
      <c r="E7" s="66"/>
      <c r="F7" s="66">
        <v>24.6</v>
      </c>
      <c r="G7" s="66"/>
      <c r="H7" s="66">
        <v>76.599999999999994</v>
      </c>
      <c r="I7" s="66"/>
      <c r="J7" s="66">
        <v>217.4</v>
      </c>
      <c r="K7" s="66"/>
      <c r="L7" s="66">
        <v>452.5</v>
      </c>
      <c r="M7" s="66"/>
      <c r="N7" s="66">
        <v>800.7</v>
      </c>
      <c r="O7" s="66"/>
      <c r="P7" s="66">
        <v>932</v>
      </c>
      <c r="Q7" s="66"/>
      <c r="R7" s="66">
        <v>612.1</v>
      </c>
      <c r="S7" s="66"/>
      <c r="T7" s="66">
        <v>468.4</v>
      </c>
      <c r="U7" s="66"/>
      <c r="V7" s="66">
        <v>243.4</v>
      </c>
      <c r="W7" s="66"/>
      <c r="X7" s="66">
        <v>47.1</v>
      </c>
      <c r="Y7" s="66"/>
      <c r="Z7" s="66">
        <v>11.9</v>
      </c>
      <c r="AA7" s="66"/>
      <c r="AB7" s="78">
        <f>SUM(D7:AA7)</f>
        <v>3903.9</v>
      </c>
    </row>
    <row r="8" spans="1:32" ht="10.15" customHeight="1" x14ac:dyDescent="0.25">
      <c r="A8" s="12"/>
      <c r="B8" s="64" t="s">
        <v>57</v>
      </c>
      <c r="C8" s="65" t="s">
        <v>1</v>
      </c>
      <c r="D8" s="66">
        <v>1.1000000000000001</v>
      </c>
      <c r="E8" s="66"/>
      <c r="F8" s="66">
        <v>1.8</v>
      </c>
      <c r="G8" s="66"/>
      <c r="H8" s="66">
        <v>4.3</v>
      </c>
      <c r="I8" s="66"/>
      <c r="J8" s="66">
        <v>9.8000000000000007</v>
      </c>
      <c r="K8" s="66"/>
      <c r="L8" s="66">
        <v>16.100000000000001</v>
      </c>
      <c r="M8" s="66"/>
      <c r="N8" s="66">
        <v>19.8</v>
      </c>
      <c r="O8" s="66"/>
      <c r="P8" s="66">
        <v>21.2</v>
      </c>
      <c r="Q8" s="66"/>
      <c r="R8" s="66">
        <v>18.600000000000001</v>
      </c>
      <c r="S8" s="66"/>
      <c r="T8" s="66">
        <v>16.5</v>
      </c>
      <c r="U8" s="66"/>
      <c r="V8" s="66">
        <v>7.7</v>
      </c>
      <c r="W8" s="66"/>
      <c r="X8" s="66">
        <v>1.9</v>
      </c>
      <c r="Y8" s="66"/>
      <c r="Z8" s="66">
        <v>1</v>
      </c>
      <c r="AA8" s="66"/>
      <c r="AB8" s="67">
        <f>SUM(D8:AA8)</f>
        <v>119.80000000000003</v>
      </c>
    </row>
    <row r="9" spans="1:32" ht="10.9" customHeight="1" x14ac:dyDescent="0.25">
      <c r="A9" s="8">
        <v>1</v>
      </c>
      <c r="B9" s="17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32" ht="11.45" customHeight="1" x14ac:dyDescent="0.25">
      <c r="A10" s="7"/>
      <c r="B10" s="19" t="s">
        <v>22</v>
      </c>
      <c r="C10" s="19"/>
      <c r="D10" s="4">
        <v>8.4</v>
      </c>
      <c r="E10" s="5">
        <v>1</v>
      </c>
      <c r="F10" s="4">
        <v>1.3</v>
      </c>
      <c r="G10" s="5">
        <v>2</v>
      </c>
      <c r="H10" s="4">
        <v>47.1</v>
      </c>
      <c r="I10" s="5">
        <v>7</v>
      </c>
      <c r="J10" s="4">
        <v>114</v>
      </c>
      <c r="K10" s="5">
        <v>15</v>
      </c>
      <c r="L10" s="4">
        <v>176.8</v>
      </c>
      <c r="M10" s="5">
        <v>25</v>
      </c>
      <c r="N10" s="4">
        <v>244</v>
      </c>
      <c r="O10" s="5">
        <v>23</v>
      </c>
      <c r="P10" s="4">
        <v>195.9</v>
      </c>
      <c r="Q10" s="5">
        <v>22</v>
      </c>
      <c r="R10" s="5">
        <v>251.7</v>
      </c>
      <c r="S10" s="5">
        <v>22</v>
      </c>
      <c r="T10" s="5">
        <v>218.1</v>
      </c>
      <c r="U10" s="5">
        <v>17</v>
      </c>
      <c r="V10" s="5">
        <v>40.200000000000003</v>
      </c>
      <c r="W10" s="5">
        <v>8</v>
      </c>
      <c r="X10" s="5">
        <v>7.2</v>
      </c>
      <c r="Y10" s="5">
        <v>2</v>
      </c>
      <c r="Z10" s="5">
        <v>0</v>
      </c>
      <c r="AA10" s="5"/>
      <c r="AB10" s="20">
        <f>SUM(Z10,X10,V10,T10,R10,P10,N10,L10,J10,H10,F10,D10)</f>
        <v>1304.7</v>
      </c>
    </row>
    <row r="11" spans="1:32" ht="10.9" customHeight="1" x14ac:dyDescent="0.25">
      <c r="A11" s="7"/>
      <c r="B11" s="19" t="s">
        <v>23</v>
      </c>
      <c r="C11" s="19"/>
      <c r="D11" s="4"/>
      <c r="E11" s="5"/>
      <c r="F11" s="4"/>
      <c r="G11" s="5"/>
      <c r="H11" s="4"/>
      <c r="I11" s="4"/>
      <c r="J11" s="4"/>
      <c r="K11" s="5"/>
      <c r="L11" s="4"/>
      <c r="M11" s="5"/>
      <c r="N11" s="4"/>
      <c r="O11" s="5"/>
      <c r="P11" s="4"/>
      <c r="Q11" s="5"/>
      <c r="R11" s="5">
        <v>699.6</v>
      </c>
      <c r="S11" s="5">
        <v>12</v>
      </c>
      <c r="T11" s="5">
        <v>869.3</v>
      </c>
      <c r="U11" s="5">
        <v>22</v>
      </c>
      <c r="V11" s="5">
        <v>0</v>
      </c>
      <c r="W11" s="5"/>
      <c r="X11" s="5">
        <v>4.2</v>
      </c>
      <c r="Y11" s="5">
        <v>1</v>
      </c>
      <c r="Z11" s="5">
        <v>0</v>
      </c>
      <c r="AA11" s="5"/>
      <c r="AB11" s="20">
        <f>SUM(Z11,X11,V11,T11,R11,P11,N11,L11,J11,H11,F11,D11)</f>
        <v>1573.1</v>
      </c>
    </row>
    <row r="12" spans="1:32" ht="10.15" customHeight="1" x14ac:dyDescent="0.25">
      <c r="A12" s="7"/>
      <c r="B12" s="19" t="s">
        <v>24</v>
      </c>
      <c r="C12" s="19"/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374</v>
      </c>
      <c r="K12" s="5">
        <v>17</v>
      </c>
      <c r="L12" s="4">
        <v>990.5</v>
      </c>
      <c r="M12" s="5">
        <v>23</v>
      </c>
      <c r="N12" s="4">
        <v>1823.9</v>
      </c>
      <c r="O12" s="5">
        <v>24</v>
      </c>
      <c r="P12" s="4">
        <v>2196</v>
      </c>
      <c r="Q12" s="5">
        <v>25</v>
      </c>
      <c r="R12" s="5">
        <v>289.60000000000002</v>
      </c>
      <c r="S12" s="5">
        <v>12</v>
      </c>
      <c r="T12" s="94">
        <v>716</v>
      </c>
      <c r="U12" s="5">
        <v>18</v>
      </c>
      <c r="V12" s="5">
        <v>170.6</v>
      </c>
      <c r="W12" s="5">
        <v>5</v>
      </c>
      <c r="X12" s="5"/>
      <c r="Y12" s="5"/>
      <c r="Z12" s="5"/>
      <c r="AA12" s="5"/>
      <c r="AB12" s="20">
        <f>SUM(Z12,X12,V12,T12,R12,P12,N12,L12,J12,H12,F12,D12)</f>
        <v>6560.6</v>
      </c>
    </row>
    <row r="13" spans="1:32" ht="12" customHeight="1" x14ac:dyDescent="0.25">
      <c r="A13" s="7"/>
      <c r="B13" s="21" t="s">
        <v>25</v>
      </c>
      <c r="C13" s="21"/>
      <c r="D13" s="9">
        <v>7.2</v>
      </c>
      <c r="E13" s="10">
        <v>3</v>
      </c>
      <c r="F13" s="9">
        <v>0.4</v>
      </c>
      <c r="G13" s="10">
        <v>1</v>
      </c>
      <c r="H13" s="9">
        <v>16.2</v>
      </c>
      <c r="I13" s="10">
        <v>10</v>
      </c>
      <c r="J13" s="9">
        <v>77</v>
      </c>
      <c r="K13" s="10">
        <v>10</v>
      </c>
      <c r="L13" s="9">
        <v>109.6</v>
      </c>
      <c r="M13" s="10">
        <v>24</v>
      </c>
      <c r="N13" s="9">
        <v>301.60000000000002</v>
      </c>
      <c r="O13" s="10">
        <v>25</v>
      </c>
      <c r="P13" s="22">
        <v>298.2</v>
      </c>
      <c r="Q13" s="10">
        <v>29</v>
      </c>
      <c r="R13" s="23">
        <v>140.4</v>
      </c>
      <c r="S13" s="10">
        <v>30</v>
      </c>
      <c r="T13" s="10">
        <v>172.2</v>
      </c>
      <c r="U13" s="10">
        <v>16</v>
      </c>
      <c r="V13" s="10">
        <v>56.2</v>
      </c>
      <c r="W13" s="10">
        <v>10</v>
      </c>
      <c r="X13" s="10">
        <v>9.6</v>
      </c>
      <c r="Y13" s="10">
        <v>1</v>
      </c>
      <c r="Z13" s="10">
        <v>29.6</v>
      </c>
      <c r="AA13" s="10">
        <v>2</v>
      </c>
      <c r="AB13" s="24">
        <f>SUM(Z13,X13,V13,T13,R13,P13,N13,L13,J13,H13,F13,D13)</f>
        <v>1218.2000000000003</v>
      </c>
    </row>
    <row r="14" spans="1:32" ht="10.9" customHeight="1" x14ac:dyDescent="0.25">
      <c r="A14" s="7">
        <v>2</v>
      </c>
      <c r="B14" s="25" t="s">
        <v>26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51"/>
    </row>
    <row r="15" spans="1:32" ht="10.9" customHeight="1" x14ac:dyDescent="0.25">
      <c r="A15" s="7"/>
      <c r="B15" s="27" t="s">
        <v>27</v>
      </c>
      <c r="C15" s="2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14</v>
      </c>
      <c r="W15" s="5">
        <v>3</v>
      </c>
      <c r="X15" s="5"/>
      <c r="Y15" s="5"/>
      <c r="Z15" s="5"/>
      <c r="AA15" s="5"/>
      <c r="AB15" s="20">
        <f>SUM(Z15,X15,V15,T15,R15,P15,N15,L15,J15,H15,F15,D15)</f>
        <v>14</v>
      </c>
    </row>
    <row r="16" spans="1:32" ht="10.9" customHeight="1" x14ac:dyDescent="0.25">
      <c r="A16" s="28"/>
      <c r="B16" s="21" t="s">
        <v>28</v>
      </c>
      <c r="C16" s="21"/>
      <c r="D16" s="10">
        <v>0</v>
      </c>
      <c r="E16" s="10">
        <v>0</v>
      </c>
      <c r="F16" s="10">
        <v>1.6</v>
      </c>
      <c r="G16" s="10">
        <v>1</v>
      </c>
      <c r="H16" s="10">
        <v>18</v>
      </c>
      <c r="I16" s="10">
        <v>5</v>
      </c>
      <c r="J16" s="10">
        <v>122.4</v>
      </c>
      <c r="K16" s="10">
        <v>25</v>
      </c>
      <c r="L16" s="10">
        <v>253.6</v>
      </c>
      <c r="M16" s="10">
        <v>19</v>
      </c>
      <c r="N16" s="10">
        <v>261.2</v>
      </c>
      <c r="O16" s="10">
        <v>20</v>
      </c>
      <c r="P16" s="10">
        <v>508</v>
      </c>
      <c r="Q16" s="10">
        <v>22</v>
      </c>
      <c r="R16" s="10">
        <v>218</v>
      </c>
      <c r="S16" s="10">
        <v>17</v>
      </c>
      <c r="T16" s="10">
        <v>314</v>
      </c>
      <c r="U16" s="10">
        <v>19</v>
      </c>
      <c r="V16" s="10">
        <v>63.8</v>
      </c>
      <c r="W16" s="10">
        <v>6</v>
      </c>
      <c r="X16" s="10">
        <v>49.4</v>
      </c>
      <c r="Y16" s="10">
        <v>2</v>
      </c>
      <c r="Z16" s="10">
        <v>20</v>
      </c>
      <c r="AA16" s="10">
        <v>3</v>
      </c>
      <c r="AB16" s="24">
        <f>SUM(Z16,X16,V16,T16,R16,P16,N16,L16,J16,H16,F16,D16)</f>
        <v>1830</v>
      </c>
    </row>
    <row r="17" spans="1:31" ht="10.9" customHeight="1" x14ac:dyDescent="0.25">
      <c r="A17" s="28">
        <v>3</v>
      </c>
      <c r="B17" s="29" t="s">
        <v>29</v>
      </c>
      <c r="C17" s="7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51"/>
    </row>
    <row r="18" spans="1:31" ht="12.75" customHeight="1" x14ac:dyDescent="0.25">
      <c r="A18" s="7"/>
      <c r="B18" s="37" t="s">
        <v>30</v>
      </c>
      <c r="C18" s="30"/>
      <c r="D18" s="32">
        <v>5.8</v>
      </c>
      <c r="E18" s="10">
        <v>23</v>
      </c>
      <c r="F18" s="32">
        <v>15.2</v>
      </c>
      <c r="G18" s="10">
        <v>10</v>
      </c>
      <c r="H18" s="32">
        <v>2.6</v>
      </c>
      <c r="I18" s="10">
        <v>6</v>
      </c>
      <c r="J18" s="32">
        <v>35.4</v>
      </c>
      <c r="K18" s="10">
        <v>17</v>
      </c>
      <c r="L18" s="10">
        <v>152</v>
      </c>
      <c r="M18" s="10">
        <v>18</v>
      </c>
      <c r="N18" s="32">
        <v>739</v>
      </c>
      <c r="O18" s="10">
        <v>21</v>
      </c>
      <c r="P18" s="32">
        <v>1339.8</v>
      </c>
      <c r="Q18" s="10">
        <v>21</v>
      </c>
      <c r="R18" s="32">
        <v>560.4</v>
      </c>
      <c r="S18" s="10">
        <v>30</v>
      </c>
      <c r="T18" s="10">
        <v>723.8</v>
      </c>
      <c r="U18" s="10">
        <v>23</v>
      </c>
      <c r="V18" s="10">
        <v>133.80000000000001</v>
      </c>
      <c r="W18" s="10">
        <v>19</v>
      </c>
      <c r="X18" s="10">
        <v>15.6</v>
      </c>
      <c r="Y18" s="10">
        <v>7</v>
      </c>
      <c r="Z18" s="10">
        <v>0.6</v>
      </c>
      <c r="AA18" s="10">
        <v>2</v>
      </c>
      <c r="AB18" s="24">
        <f>SUM(Z18,X18,V18,T18,R18,P18,N18,L18,J18,H18,F18,D18)</f>
        <v>3724</v>
      </c>
    </row>
    <row r="19" spans="1:31" ht="11.45" customHeight="1" x14ac:dyDescent="0.25">
      <c r="A19" s="8">
        <v>4</v>
      </c>
      <c r="B19" s="33" t="s">
        <v>31</v>
      </c>
      <c r="C19" s="74"/>
      <c r="D19" s="26" t="s">
        <v>32</v>
      </c>
      <c r="E19" s="26"/>
      <c r="F19" s="26" t="s">
        <v>32</v>
      </c>
      <c r="G19" s="26"/>
      <c r="H19" s="26" t="s">
        <v>32</v>
      </c>
      <c r="I19" s="26"/>
      <c r="J19" s="26" t="s">
        <v>32</v>
      </c>
      <c r="K19" s="26"/>
      <c r="L19" s="26" t="s">
        <v>32</v>
      </c>
      <c r="M19" s="26"/>
      <c r="N19" s="26" t="s">
        <v>32</v>
      </c>
      <c r="O19" s="26"/>
      <c r="P19" s="26" t="s">
        <v>32</v>
      </c>
      <c r="Q19" s="26"/>
      <c r="R19" s="26" t="s">
        <v>32</v>
      </c>
      <c r="S19" s="26"/>
      <c r="T19" s="26" t="s">
        <v>32</v>
      </c>
      <c r="U19" s="26"/>
      <c r="V19" s="26"/>
      <c r="W19" s="26"/>
      <c r="X19" s="26"/>
      <c r="Y19" s="26"/>
      <c r="Z19" s="26"/>
      <c r="AA19" s="26"/>
      <c r="AB19" s="51"/>
    </row>
    <row r="20" spans="1:31" ht="11.45" customHeight="1" x14ac:dyDescent="0.25">
      <c r="A20" s="7"/>
      <c r="B20" s="21" t="s">
        <v>33</v>
      </c>
      <c r="C20" s="70"/>
      <c r="D20" s="10" t="s">
        <v>34</v>
      </c>
      <c r="E20" s="10"/>
      <c r="F20" s="10" t="s">
        <v>34</v>
      </c>
      <c r="G20" s="10"/>
      <c r="H20" s="10" t="s">
        <v>34</v>
      </c>
      <c r="I20" s="10"/>
      <c r="J20" s="10" t="s">
        <v>34</v>
      </c>
      <c r="K20" s="10"/>
      <c r="L20" s="10" t="s">
        <v>34</v>
      </c>
      <c r="M20" s="10"/>
      <c r="N20" s="10" t="s">
        <v>34</v>
      </c>
      <c r="O20" s="10"/>
      <c r="P20" s="10" t="s">
        <v>34</v>
      </c>
      <c r="Q20" s="10"/>
      <c r="R20" s="10" t="s">
        <v>34</v>
      </c>
      <c r="S20" s="10"/>
      <c r="T20" s="10" t="s">
        <v>34</v>
      </c>
      <c r="U20" s="10"/>
      <c r="V20" s="10">
        <v>74.400000000000006</v>
      </c>
      <c r="W20" s="10">
        <v>5</v>
      </c>
      <c r="X20" s="10">
        <v>4.4000000000000004</v>
      </c>
      <c r="Y20" s="10">
        <v>1</v>
      </c>
      <c r="Z20" s="10"/>
      <c r="AA20" s="10"/>
      <c r="AB20" s="24">
        <f>SUM(Z20,X20,V20,T20,R20,P20,N20,L20,J20,H20,F20,D20)</f>
        <v>78.800000000000011</v>
      </c>
    </row>
    <row r="21" spans="1:31" ht="10.15" customHeight="1" x14ac:dyDescent="0.25">
      <c r="A21" s="8">
        <v>5</v>
      </c>
      <c r="B21" s="25" t="s">
        <v>35</v>
      </c>
      <c r="C21" s="7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51"/>
    </row>
    <row r="22" spans="1:31" ht="11.45" customHeight="1" x14ac:dyDescent="0.25">
      <c r="A22" s="7"/>
      <c r="B22" s="27" t="s">
        <v>36</v>
      </c>
      <c r="C22" s="7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0"/>
    </row>
    <row r="23" spans="1:31" ht="10.9" customHeight="1" x14ac:dyDescent="0.25">
      <c r="A23" s="7"/>
      <c r="B23" s="19" t="s">
        <v>37</v>
      </c>
      <c r="C23" s="19"/>
      <c r="D23" s="34" t="s">
        <v>38</v>
      </c>
      <c r="E23" s="34"/>
      <c r="F23" s="34" t="s">
        <v>38</v>
      </c>
      <c r="G23" s="34"/>
      <c r="H23" s="34" t="s">
        <v>38</v>
      </c>
      <c r="I23" s="34"/>
      <c r="J23" s="34" t="s">
        <v>38</v>
      </c>
      <c r="K23" s="34"/>
      <c r="L23" s="34" t="s">
        <v>38</v>
      </c>
      <c r="M23" s="34"/>
      <c r="N23" s="34" t="s">
        <v>38</v>
      </c>
      <c r="O23" s="34"/>
      <c r="P23" s="34" t="s">
        <v>38</v>
      </c>
      <c r="Q23" s="5"/>
      <c r="R23" s="34" t="s">
        <v>38</v>
      </c>
      <c r="S23" s="5"/>
      <c r="T23" s="5" t="s">
        <v>38</v>
      </c>
      <c r="U23" s="5"/>
      <c r="V23" s="5">
        <v>91.4</v>
      </c>
      <c r="W23" s="5">
        <v>6</v>
      </c>
      <c r="X23" s="5">
        <v>13.2</v>
      </c>
      <c r="Y23" s="5">
        <v>3</v>
      </c>
      <c r="Z23" s="5">
        <v>0</v>
      </c>
      <c r="AA23" s="5"/>
      <c r="AB23" s="20">
        <f>SUM(Z23,X23,V23,T23,R23,P23,N23,L23,J23,H23,F23,D23)</f>
        <v>104.60000000000001</v>
      </c>
    </row>
    <row r="24" spans="1:31" ht="10.15" customHeight="1" x14ac:dyDescent="0.25">
      <c r="A24" s="7"/>
      <c r="B24" s="21" t="s">
        <v>39</v>
      </c>
      <c r="C24" s="2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>
        <v>3.2</v>
      </c>
      <c r="S24" s="10">
        <v>7</v>
      </c>
      <c r="T24" s="10">
        <v>2.4</v>
      </c>
      <c r="U24" s="10">
        <v>10</v>
      </c>
      <c r="V24" s="10">
        <v>0.4</v>
      </c>
      <c r="W24" s="10">
        <v>2</v>
      </c>
      <c r="X24" s="10">
        <v>0</v>
      </c>
      <c r="Y24" s="10">
        <v>0</v>
      </c>
      <c r="Z24" s="10">
        <v>0</v>
      </c>
      <c r="AA24" s="10"/>
      <c r="AB24" s="24">
        <f>SUM(Z24,X24,V24,T24,R24,P24,N24,L24,J24,H24,F24,D24)</f>
        <v>6</v>
      </c>
    </row>
    <row r="25" spans="1:31" ht="10.9" customHeight="1" x14ac:dyDescent="0.25">
      <c r="A25" s="35">
        <v>6</v>
      </c>
      <c r="B25" s="25" t="s">
        <v>40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51"/>
    </row>
    <row r="26" spans="1:31" ht="10.15" customHeight="1" x14ac:dyDescent="0.25">
      <c r="A26" s="7"/>
      <c r="B26" s="27" t="s">
        <v>41</v>
      </c>
      <c r="C26" s="27"/>
      <c r="D26" s="5">
        <v>2.6</v>
      </c>
      <c r="E26" s="5">
        <v>13</v>
      </c>
      <c r="F26" s="5">
        <v>14.6</v>
      </c>
      <c r="G26" s="5">
        <v>5</v>
      </c>
      <c r="H26" s="5">
        <v>0.2</v>
      </c>
      <c r="I26" s="5">
        <v>1</v>
      </c>
      <c r="J26" s="5">
        <v>115.8</v>
      </c>
      <c r="K26" s="5">
        <v>20</v>
      </c>
      <c r="L26" s="5">
        <v>216.2</v>
      </c>
      <c r="M26" s="5">
        <v>23</v>
      </c>
      <c r="N26" s="5">
        <v>296</v>
      </c>
      <c r="O26" s="5">
        <v>21</v>
      </c>
      <c r="P26" s="5">
        <v>422.6</v>
      </c>
      <c r="Q26" s="5">
        <v>29</v>
      </c>
      <c r="R26" s="5">
        <v>207</v>
      </c>
      <c r="S26" s="5">
        <v>6</v>
      </c>
      <c r="T26" s="5">
        <v>127.4</v>
      </c>
      <c r="U26" s="5">
        <v>16</v>
      </c>
      <c r="V26" s="5">
        <v>3.2</v>
      </c>
      <c r="W26" s="5">
        <v>2</v>
      </c>
      <c r="X26" s="5">
        <v>0</v>
      </c>
      <c r="Y26" s="5"/>
      <c r="Z26" s="5">
        <v>27</v>
      </c>
      <c r="AA26" s="5">
        <v>14</v>
      </c>
      <c r="AB26" s="20">
        <f>SUM(Z26,X26,V26,T26,R26,P26,N26,L26,J26,H26,F26,D26)</f>
        <v>1432.6</v>
      </c>
      <c r="AE26" t="s">
        <v>64</v>
      </c>
    </row>
    <row r="27" spans="1:31" ht="10.15" customHeight="1" x14ac:dyDescent="0.25">
      <c r="A27" s="35"/>
      <c r="B27" s="21" t="s">
        <v>42</v>
      </c>
      <c r="C27" s="2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24"/>
    </row>
    <row r="28" spans="1:31" ht="10.15" customHeight="1" x14ac:dyDescent="0.25">
      <c r="A28" s="35">
        <v>7</v>
      </c>
      <c r="B28" s="36" t="s">
        <v>43</v>
      </c>
      <c r="C28" s="3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51"/>
    </row>
    <row r="29" spans="1:31" ht="10.9" customHeight="1" x14ac:dyDescent="0.25">
      <c r="A29" s="7"/>
      <c r="B29" s="37" t="s">
        <v>44</v>
      </c>
      <c r="C29" s="37"/>
      <c r="D29" s="32">
        <v>0</v>
      </c>
      <c r="E29" s="10">
        <v>0</v>
      </c>
      <c r="F29" s="32">
        <v>0</v>
      </c>
      <c r="G29" s="10">
        <v>0</v>
      </c>
      <c r="H29" s="32">
        <v>29.97</v>
      </c>
      <c r="I29" s="10">
        <v>2</v>
      </c>
      <c r="J29" s="32">
        <v>120.52</v>
      </c>
      <c r="K29" s="10">
        <v>11</v>
      </c>
      <c r="L29" s="32">
        <v>583.9</v>
      </c>
      <c r="M29" s="10">
        <v>19</v>
      </c>
      <c r="N29" s="32">
        <v>483.86</v>
      </c>
      <c r="O29" s="10">
        <v>16</v>
      </c>
      <c r="P29" s="32">
        <v>317.23</v>
      </c>
      <c r="Q29" s="10">
        <v>10</v>
      </c>
      <c r="R29" s="10">
        <v>231.85</v>
      </c>
      <c r="S29" s="10">
        <v>14</v>
      </c>
      <c r="T29" s="10">
        <v>319.39999999999998</v>
      </c>
      <c r="U29" s="10">
        <v>14</v>
      </c>
      <c r="V29" s="10">
        <v>41.8</v>
      </c>
      <c r="W29" s="10">
        <v>2</v>
      </c>
      <c r="X29" s="10">
        <v>0.6</v>
      </c>
      <c r="Y29" s="10">
        <v>2</v>
      </c>
      <c r="Z29" s="10">
        <v>17.600000000000001</v>
      </c>
      <c r="AA29" s="10">
        <v>2</v>
      </c>
      <c r="AB29" s="24">
        <f>SUM(Z29,X29,V29,T29,R29,P29,N29,L29,J29,H29,F29,D29)</f>
        <v>2146.73</v>
      </c>
    </row>
    <row r="30" spans="1:31" ht="11.45" customHeight="1" x14ac:dyDescent="0.25">
      <c r="A30" s="8">
        <v>8</v>
      </c>
      <c r="B30" s="25" t="s">
        <v>45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51"/>
    </row>
    <row r="31" spans="1:31" ht="10.15" customHeight="1" x14ac:dyDescent="0.25">
      <c r="A31" s="7"/>
      <c r="B31" s="19" t="s">
        <v>46</v>
      </c>
      <c r="C31" s="19"/>
      <c r="D31" s="5">
        <v>1.4</v>
      </c>
      <c r="E31" s="5">
        <v>1</v>
      </c>
      <c r="F31" s="5">
        <v>27.8</v>
      </c>
      <c r="G31" s="5">
        <v>1</v>
      </c>
      <c r="H31" s="5">
        <v>47.2</v>
      </c>
      <c r="I31" s="5">
        <v>3</v>
      </c>
      <c r="J31" s="5">
        <v>186.2</v>
      </c>
      <c r="K31" s="5">
        <v>14</v>
      </c>
      <c r="L31" s="5">
        <v>154</v>
      </c>
      <c r="M31" s="5">
        <v>11</v>
      </c>
      <c r="N31" s="5">
        <v>371.8</v>
      </c>
      <c r="O31" s="5">
        <v>24</v>
      </c>
      <c r="P31" s="5">
        <v>282.8</v>
      </c>
      <c r="Q31" s="5">
        <v>15</v>
      </c>
      <c r="R31" s="5">
        <v>217.4</v>
      </c>
      <c r="S31" s="5">
        <v>22</v>
      </c>
      <c r="T31" s="5">
        <v>43</v>
      </c>
      <c r="U31" s="5">
        <v>5</v>
      </c>
      <c r="V31" s="5">
        <v>54.2</v>
      </c>
      <c r="W31" s="5">
        <v>7</v>
      </c>
      <c r="X31" s="5">
        <v>22.2</v>
      </c>
      <c r="Y31" s="5">
        <v>1</v>
      </c>
      <c r="Z31" s="5">
        <v>18.8</v>
      </c>
      <c r="AA31" s="5">
        <v>1</v>
      </c>
      <c r="AB31" s="20">
        <f>SUM(Z31,X31,V31,T31,R31,P31,N31,L31,J31,H31,F31,D31)</f>
        <v>1426.8000000000002</v>
      </c>
    </row>
    <row r="32" spans="1:31" ht="10.9" customHeight="1" x14ac:dyDescent="0.25">
      <c r="A32" s="7"/>
      <c r="B32" s="37" t="s">
        <v>47</v>
      </c>
      <c r="C32" s="37"/>
      <c r="D32" s="10"/>
      <c r="E32" s="10"/>
      <c r="F32" s="5"/>
      <c r="G32" s="10"/>
      <c r="H32" s="10"/>
      <c r="I32" s="10"/>
      <c r="J32" s="10"/>
      <c r="K32" s="10"/>
      <c r="L32" s="10">
        <v>136.80000000000001</v>
      </c>
      <c r="M32" s="10">
        <v>11</v>
      </c>
      <c r="N32" s="10">
        <v>135.4</v>
      </c>
      <c r="O32" s="10">
        <v>13</v>
      </c>
      <c r="P32" s="10">
        <v>69.2</v>
      </c>
      <c r="Q32" s="10">
        <v>4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20">
        <f>SUM(Z32,X32,V32,T32,R32,P32,N32,L32,J32,H32,F32,D32)</f>
        <v>341.40000000000003</v>
      </c>
    </row>
    <row r="33" spans="1:28" ht="11.45" customHeight="1" x14ac:dyDescent="0.25">
      <c r="A33" s="7">
        <v>9</v>
      </c>
      <c r="B33" s="40" t="s">
        <v>48</v>
      </c>
      <c r="C33" s="40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51"/>
    </row>
    <row r="34" spans="1:28" ht="12.75" customHeight="1" x14ac:dyDescent="0.25">
      <c r="A34" s="7"/>
      <c r="B34" s="31" t="s">
        <v>49</v>
      </c>
      <c r="C34" s="31"/>
      <c r="D34" s="32">
        <v>0</v>
      </c>
      <c r="E34" s="10">
        <v>0</v>
      </c>
      <c r="F34" s="32">
        <v>0.6</v>
      </c>
      <c r="G34" s="10">
        <v>1</v>
      </c>
      <c r="H34" s="32">
        <v>0.2</v>
      </c>
      <c r="I34" s="10">
        <v>1</v>
      </c>
      <c r="J34" s="32">
        <v>1.8</v>
      </c>
      <c r="K34" s="10">
        <v>2</v>
      </c>
      <c r="L34" s="32">
        <v>0</v>
      </c>
      <c r="M34" s="10">
        <v>0</v>
      </c>
      <c r="N34" s="32">
        <v>12.6</v>
      </c>
      <c r="O34" s="10">
        <v>10</v>
      </c>
      <c r="P34" s="32">
        <v>0</v>
      </c>
      <c r="Q34" s="10">
        <v>0</v>
      </c>
      <c r="R34" s="10">
        <v>116.6</v>
      </c>
      <c r="S34" s="10">
        <v>6</v>
      </c>
      <c r="T34" s="10">
        <v>130</v>
      </c>
      <c r="U34" s="10">
        <v>10</v>
      </c>
      <c r="V34" s="6">
        <v>18.2</v>
      </c>
      <c r="W34" s="10">
        <v>7</v>
      </c>
      <c r="X34" s="10">
        <v>0.6</v>
      </c>
      <c r="Y34" s="10">
        <v>3</v>
      </c>
      <c r="Z34" s="6">
        <v>0</v>
      </c>
      <c r="AA34" s="10"/>
      <c r="AB34" s="24">
        <f>SUM(Z34,X34,V34,T34,R34,P34,N34,L34,J34,H34,F34,D34)</f>
        <v>280.60000000000002</v>
      </c>
    </row>
    <row r="35" spans="1:28" ht="11.45" customHeight="1" x14ac:dyDescent="0.25">
      <c r="A35" s="41">
        <v>10</v>
      </c>
      <c r="B35" s="25" t="s">
        <v>50</v>
      </c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51"/>
    </row>
    <row r="36" spans="1:28" ht="12.75" customHeight="1" x14ac:dyDescent="0.25">
      <c r="A36" s="6"/>
      <c r="B36" s="21" t="s">
        <v>51</v>
      </c>
      <c r="C36" s="21"/>
      <c r="D36" s="32">
        <v>0.8</v>
      </c>
      <c r="E36" s="10">
        <v>4</v>
      </c>
      <c r="F36" s="32">
        <v>3.2</v>
      </c>
      <c r="G36" s="10">
        <v>2</v>
      </c>
      <c r="H36" s="32">
        <v>61.2</v>
      </c>
      <c r="I36" s="10">
        <v>5</v>
      </c>
      <c r="J36" s="32">
        <v>175.8</v>
      </c>
      <c r="K36" s="10">
        <v>20</v>
      </c>
      <c r="L36" s="10" t="s">
        <v>62</v>
      </c>
      <c r="M36" s="10"/>
      <c r="N36" s="10" t="s">
        <v>62</v>
      </c>
      <c r="O36" s="10"/>
      <c r="P36" s="6" t="s">
        <v>62</v>
      </c>
      <c r="Q36" s="10"/>
      <c r="R36" s="32">
        <v>490</v>
      </c>
      <c r="S36" s="10">
        <v>24</v>
      </c>
      <c r="T36" s="10">
        <v>427.2</v>
      </c>
      <c r="U36" s="10">
        <v>19</v>
      </c>
      <c r="V36" s="10">
        <v>64.8</v>
      </c>
      <c r="W36" s="10">
        <v>8</v>
      </c>
      <c r="X36" s="10">
        <v>0.8</v>
      </c>
      <c r="Y36" s="10">
        <v>4</v>
      </c>
      <c r="Z36" s="10">
        <v>13.2</v>
      </c>
      <c r="AA36" s="10">
        <v>3</v>
      </c>
      <c r="AB36" s="24">
        <f>SUM(Z36,X36,V36,T36,R36,P36,N36,L36,J36,H36,F36,D36)</f>
        <v>1237</v>
      </c>
    </row>
    <row r="37" spans="1:28" ht="11.45" customHeight="1" x14ac:dyDescent="0.25">
      <c r="A37" s="7">
        <v>11</v>
      </c>
      <c r="B37" s="25" t="s">
        <v>52</v>
      </c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51"/>
    </row>
    <row r="38" spans="1:28" ht="10.9" customHeight="1" x14ac:dyDescent="0.25">
      <c r="A38" s="7"/>
      <c r="B38" s="21" t="s">
        <v>53</v>
      </c>
      <c r="C38" s="21"/>
      <c r="D38" s="6"/>
      <c r="E38" s="10"/>
      <c r="F38" s="6"/>
      <c r="G38" s="10"/>
      <c r="H38" s="6"/>
      <c r="I38" s="10"/>
      <c r="J38" s="32">
        <v>164</v>
      </c>
      <c r="K38" s="10">
        <v>10</v>
      </c>
      <c r="L38" s="32">
        <v>314.2</v>
      </c>
      <c r="M38" s="10">
        <v>15</v>
      </c>
      <c r="N38" s="32">
        <v>203.4</v>
      </c>
      <c r="O38" s="10">
        <v>16</v>
      </c>
      <c r="P38" s="32">
        <v>120.4</v>
      </c>
      <c r="Q38" s="10">
        <v>11</v>
      </c>
      <c r="R38" s="32">
        <v>145.19999999999999</v>
      </c>
      <c r="S38" s="10">
        <v>14</v>
      </c>
      <c r="T38" s="10">
        <v>115</v>
      </c>
      <c r="U38" s="10">
        <v>4</v>
      </c>
      <c r="V38" s="10">
        <v>48</v>
      </c>
      <c r="W38" s="10">
        <v>5</v>
      </c>
      <c r="X38" s="10">
        <v>2.4</v>
      </c>
      <c r="Y38" s="10">
        <v>2</v>
      </c>
      <c r="Z38" s="10"/>
      <c r="AA38" s="10"/>
      <c r="AB38" s="24">
        <f>SUM(Z38,X38,V38,T38,R38,P38,N38,L38,J38,H38,F38,D38)</f>
        <v>1112.5999999999999</v>
      </c>
    </row>
    <row r="39" spans="1:28" ht="12.6" customHeight="1" x14ac:dyDescent="0.25">
      <c r="A39" s="7"/>
      <c r="B39" s="55" t="s">
        <v>55</v>
      </c>
      <c r="C39" s="55"/>
      <c r="D39" s="42">
        <f>SUM(D10:D38)</f>
        <v>26.200000000000003</v>
      </c>
      <c r="E39" s="42"/>
      <c r="F39" s="42">
        <f>SUM(F10:F38)</f>
        <v>64.7</v>
      </c>
      <c r="G39" s="42"/>
      <c r="H39" s="42">
        <f>SUM(H10:H38)</f>
        <v>222.66999999999996</v>
      </c>
      <c r="I39" s="42"/>
      <c r="J39" s="42">
        <f>SUM(J10:J38)</f>
        <v>1486.9199999999998</v>
      </c>
      <c r="K39" s="42"/>
      <c r="L39" s="42">
        <f>SUM(L10:L38)</f>
        <v>3087.6</v>
      </c>
      <c r="M39" s="42"/>
      <c r="N39" s="42">
        <f>SUM(N10:N38)</f>
        <v>4872.7599999999993</v>
      </c>
      <c r="O39" s="42"/>
      <c r="P39" s="42">
        <f>SUM(P10:P38)</f>
        <v>5750.1299999999992</v>
      </c>
      <c r="Q39" s="42"/>
      <c r="R39" s="42">
        <f>SUM(R10:R38)</f>
        <v>3570.95</v>
      </c>
      <c r="S39" s="42"/>
      <c r="T39" s="42">
        <f>SUM(T10:T38)</f>
        <v>4177.7999999999993</v>
      </c>
      <c r="U39" s="42"/>
      <c r="V39" s="42">
        <f>SUM(V10:V38)</f>
        <v>875</v>
      </c>
      <c r="W39" s="42"/>
      <c r="X39" s="42">
        <f>SUM(X10:X38)</f>
        <v>130.19999999999999</v>
      </c>
      <c r="Y39" s="42"/>
      <c r="Z39" s="42">
        <f>SUM(Z10:Z38)</f>
        <v>126.80000000000001</v>
      </c>
      <c r="AA39" s="44"/>
      <c r="AB39" s="42">
        <f>SUM(AB10:AB38)</f>
        <v>24391.729999999996</v>
      </c>
    </row>
    <row r="40" spans="1:28" ht="10.9" customHeight="1" x14ac:dyDescent="0.25">
      <c r="A40" s="43"/>
      <c r="B40" s="56" t="s">
        <v>56</v>
      </c>
      <c r="C40" s="56"/>
      <c r="D40" s="83">
        <f>D39/E41</f>
        <v>0.58222222222222231</v>
      </c>
      <c r="E40" s="44"/>
      <c r="F40" s="83">
        <f>F39/G41</f>
        <v>2.8130434782608695</v>
      </c>
      <c r="G40" s="44"/>
      <c r="H40" s="83">
        <f>H39/I41</f>
        <v>5.566749999999999</v>
      </c>
      <c r="I40" s="44"/>
      <c r="J40" s="83">
        <f>J39/K41</f>
        <v>9.2355279503105585</v>
      </c>
      <c r="K40" s="83"/>
      <c r="L40" s="83">
        <f>L39/M41</f>
        <v>16.423404255319149</v>
      </c>
      <c r="M40" s="44"/>
      <c r="N40" s="83">
        <f>N39/O41</f>
        <v>22.876807511737088</v>
      </c>
      <c r="O40" s="44"/>
      <c r="P40" s="83">
        <f>P39/Q41</f>
        <v>30.585797872340422</v>
      </c>
      <c r="Q40" s="44"/>
      <c r="R40" s="83">
        <f>R39/S41</f>
        <v>16.532175925925927</v>
      </c>
      <c r="S40" s="44"/>
      <c r="T40" s="83">
        <f>T39/U41</f>
        <v>21.646632124352326</v>
      </c>
      <c r="U40" s="44"/>
      <c r="V40" s="83">
        <f>V39/W41</f>
        <v>9.2105263157894743</v>
      </c>
      <c r="W40" s="44"/>
      <c r="X40" s="83">
        <f>X39/Y41</f>
        <v>4.4896551724137925</v>
      </c>
      <c r="Y40" s="44"/>
      <c r="Z40" s="83">
        <f>Z39/AA41</f>
        <v>4.6962962962962971</v>
      </c>
      <c r="AA40" s="44"/>
      <c r="AB40" s="83">
        <f>AB39/AB41</f>
        <v>17.201502115655849</v>
      </c>
    </row>
    <row r="41" spans="1:28" ht="10.9" customHeight="1" x14ac:dyDescent="0.25">
      <c r="A41" s="43"/>
      <c r="B41" s="57" t="s">
        <v>54</v>
      </c>
      <c r="C41" s="75"/>
      <c r="D41" s="45"/>
      <c r="E41" s="44">
        <f>SUM(E10:E40)</f>
        <v>45</v>
      </c>
      <c r="F41" s="46"/>
      <c r="G41" s="44">
        <f>SUM(G10:G40)</f>
        <v>23</v>
      </c>
      <c r="H41" s="46"/>
      <c r="I41" s="44">
        <f>SUM(I10:I40)</f>
        <v>40</v>
      </c>
      <c r="J41" s="46"/>
      <c r="K41" s="44">
        <f>SUM(K10:K40)</f>
        <v>161</v>
      </c>
      <c r="L41" s="44"/>
      <c r="M41" s="44">
        <f>SUM(M10:M40)</f>
        <v>188</v>
      </c>
      <c r="N41" s="44"/>
      <c r="O41" s="44">
        <f>SUM(O10:O40)</f>
        <v>213</v>
      </c>
      <c r="P41" s="44"/>
      <c r="Q41" s="44">
        <f>SUM(Q10:Q40)</f>
        <v>188</v>
      </c>
      <c r="R41" s="44"/>
      <c r="S41" s="44">
        <f>SUM(S10:S40)</f>
        <v>216</v>
      </c>
      <c r="T41" s="44"/>
      <c r="U41" s="44">
        <f>SUM(U10:U40)</f>
        <v>193</v>
      </c>
      <c r="V41" s="44"/>
      <c r="W41" s="44">
        <f>SUM(W10:W40)</f>
        <v>95</v>
      </c>
      <c r="X41" s="44"/>
      <c r="Y41" s="44">
        <f>SUM(Y10:Y40)</f>
        <v>29</v>
      </c>
      <c r="Z41" s="44"/>
      <c r="AA41" s="44">
        <f>SUM(AA10:AA40)</f>
        <v>27</v>
      </c>
      <c r="AB41" s="44">
        <f>SUM(E41:AA41)</f>
        <v>1418</v>
      </c>
    </row>
    <row r="42" spans="1:28" ht="12" customHeight="1" x14ac:dyDescent="0.3">
      <c r="A42" s="47"/>
      <c r="B42" s="58" t="s">
        <v>69</v>
      </c>
      <c r="C42" s="62"/>
      <c r="D42" s="59"/>
      <c r="E42" s="59"/>
      <c r="F42" s="59"/>
      <c r="G42" s="59"/>
      <c r="H42" s="59"/>
      <c r="I42" s="59"/>
      <c r="J42" s="5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52"/>
    </row>
    <row r="43" spans="1:28" ht="14.25" customHeight="1" x14ac:dyDescent="0.3">
      <c r="A43" s="3"/>
      <c r="B43" s="60" t="s">
        <v>70</v>
      </c>
      <c r="C43" s="63"/>
      <c r="D43" s="61"/>
      <c r="E43" s="61"/>
      <c r="F43" s="61"/>
      <c r="G43" s="61"/>
      <c r="H43" s="61"/>
      <c r="I43" s="61"/>
      <c r="J43" s="61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53"/>
    </row>
    <row r="44" spans="1:28" ht="11.25" customHeight="1" x14ac:dyDescent="0.25">
      <c r="A44" s="48"/>
      <c r="B44" s="82" t="s">
        <v>60</v>
      </c>
      <c r="C44" s="76"/>
      <c r="D44" s="83">
        <f>D39/6</f>
        <v>4.3666666666666671</v>
      </c>
      <c r="E44" s="83"/>
      <c r="F44" s="83">
        <f>F39/8</f>
        <v>8.0875000000000004</v>
      </c>
      <c r="G44" s="83"/>
      <c r="H44" s="83">
        <f>H39/9</f>
        <v>24.741111111111106</v>
      </c>
      <c r="I44" s="83"/>
      <c r="J44" s="83">
        <f>J39/11</f>
        <v>135.17454545454544</v>
      </c>
      <c r="K44" s="83"/>
      <c r="L44" s="83">
        <f>L39/10</f>
        <v>308.76</v>
      </c>
      <c r="M44" s="83"/>
      <c r="N44" s="83">
        <f>N39/11</f>
        <v>442.97818181818178</v>
      </c>
      <c r="O44" s="84"/>
      <c r="P44" s="83">
        <f>P39/10</f>
        <v>575.01299999999992</v>
      </c>
      <c r="Q44" s="68"/>
      <c r="R44" s="83">
        <f>R39/13</f>
        <v>274.68846153846152</v>
      </c>
      <c r="S44" s="68"/>
      <c r="T44" s="83">
        <f>T39/13</f>
        <v>321.36923076923074</v>
      </c>
      <c r="U44" s="68"/>
      <c r="V44" s="83">
        <f>V39/15</f>
        <v>58.333333333333336</v>
      </c>
      <c r="W44" s="68"/>
      <c r="X44" s="83">
        <f>X39/11</f>
        <v>11.836363636363636</v>
      </c>
      <c r="Y44" s="68"/>
      <c r="Z44" s="83">
        <f>Z39/7</f>
        <v>18.114285714285717</v>
      </c>
      <c r="AA44" s="68"/>
      <c r="AB44" s="85">
        <f>SUM(D44:AA44)</f>
        <v>2183.4626800421802</v>
      </c>
    </row>
    <row r="45" spans="1:28" ht="10.15" customHeight="1" x14ac:dyDescent="0.25">
      <c r="A45" s="1"/>
      <c r="B45" s="86" t="s">
        <v>58</v>
      </c>
      <c r="C45" s="69"/>
      <c r="D45" s="87">
        <f>D44-D7</f>
        <v>-12.833333333333332</v>
      </c>
      <c r="E45" s="88"/>
      <c r="F45" s="87">
        <f>F44-F7</f>
        <v>-16.512500000000003</v>
      </c>
      <c r="G45" s="88"/>
      <c r="H45" s="87">
        <f>H44-H7</f>
        <v>-51.858888888888885</v>
      </c>
      <c r="I45" s="88"/>
      <c r="J45" s="87">
        <f>J44-J7</f>
        <v>-82.225454545454568</v>
      </c>
      <c r="K45" s="88"/>
      <c r="L45" s="87">
        <f>L44-L7</f>
        <v>-143.74</v>
      </c>
      <c r="M45" s="88"/>
      <c r="N45" s="87">
        <f>N44-N7</f>
        <v>-357.72181818181826</v>
      </c>
      <c r="O45" s="88"/>
      <c r="P45" s="87">
        <f>P44-P7</f>
        <v>-356.98700000000008</v>
      </c>
      <c r="Q45" s="44"/>
      <c r="R45" s="83">
        <f>R44-R7</f>
        <v>-337.4115384615385</v>
      </c>
      <c r="S45" s="44"/>
      <c r="T45" s="83">
        <f>T44-T7</f>
        <v>-147.03076923076924</v>
      </c>
      <c r="U45" s="44"/>
      <c r="V45" s="83">
        <f>V44-V7</f>
        <v>-185.06666666666666</v>
      </c>
      <c r="W45" s="44"/>
      <c r="X45" s="83">
        <f>X44-X7</f>
        <v>-35.263636363636365</v>
      </c>
      <c r="Y45" s="44"/>
      <c r="Z45" s="83">
        <f>Z44-Z7</f>
        <v>6.2142857142857171</v>
      </c>
      <c r="AA45" s="44"/>
      <c r="AB45" s="83">
        <f>AB44-AB7</f>
        <v>-1720.4373199578199</v>
      </c>
    </row>
    <row r="46" spans="1:28" ht="12.75" customHeight="1" x14ac:dyDescent="0.25">
      <c r="A46" s="2"/>
      <c r="B46" s="89" t="s">
        <v>59</v>
      </c>
      <c r="C46" s="18"/>
      <c r="D46" s="91">
        <f>D45*100/D7</f>
        <v>-74.612403100775197</v>
      </c>
      <c r="E46" s="90"/>
      <c r="F46" s="91">
        <f>F45*100/F7</f>
        <v>-67.123983739837399</v>
      </c>
      <c r="G46" s="90"/>
      <c r="H46" s="91">
        <f>H45*100/H7</f>
        <v>-67.700899332753124</v>
      </c>
      <c r="I46" s="90"/>
      <c r="J46" s="91">
        <f>J45*100/J7</f>
        <v>-37.822196203060976</v>
      </c>
      <c r="K46" s="90"/>
      <c r="L46" s="91">
        <f>L45*100/L7</f>
        <v>-31.76574585635359</v>
      </c>
      <c r="M46" s="90"/>
      <c r="N46" s="91">
        <f>N45*100/N7</f>
        <v>-44.676135654029999</v>
      </c>
      <c r="O46" s="90"/>
      <c r="P46" s="91">
        <f>P45*100/P7</f>
        <v>-38.303326180257521</v>
      </c>
      <c r="Q46" s="42"/>
      <c r="R46" s="91">
        <f>R45*100/R7</f>
        <v>-55.123597200055301</v>
      </c>
      <c r="S46" s="42"/>
      <c r="T46" s="91">
        <f>T45*100/T7</f>
        <v>-31.39000197070223</v>
      </c>
      <c r="U46" s="42"/>
      <c r="V46" s="91">
        <f>V45*100/V7</f>
        <v>-76.033963297726658</v>
      </c>
      <c r="W46" s="42"/>
      <c r="X46" s="91">
        <f>X45*100/X7</f>
        <v>-74.869716270990153</v>
      </c>
      <c r="Y46" s="42"/>
      <c r="Z46" s="91">
        <f>Z45*100/Z7</f>
        <v>52.220888355342154</v>
      </c>
      <c r="AA46" s="42"/>
      <c r="AB46" s="92">
        <f>AB45*100/AB7</f>
        <v>-44.069707727088804</v>
      </c>
    </row>
    <row r="47" spans="1:28" ht="9.6" customHeight="1" x14ac:dyDescent="0.25">
      <c r="A47" s="3"/>
      <c r="B47" s="9" t="s">
        <v>61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</row>
  </sheetData>
  <pageMargins left="0.71" right="0.15" top="0.23" bottom="0.18" header="0.18" footer="0.15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L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STATS</cp:lastModifiedBy>
  <cp:lastPrinted>2020-09-14T09:42:59Z</cp:lastPrinted>
  <dcterms:created xsi:type="dcterms:W3CDTF">2018-06-08T06:08:19Z</dcterms:created>
  <dcterms:modified xsi:type="dcterms:W3CDTF">2021-10-11T07:18:57Z</dcterms:modified>
</cp:coreProperties>
</file>