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WS\Megh Rainfall\"/>
    </mc:Choice>
  </mc:AlternateContent>
  <bookViews>
    <workbookView xWindow="0" yWindow="0" windowWidth="7650" windowHeight="9120"/>
  </bookViews>
  <sheets>
    <sheet name="Rainfall 2016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8" i="2" l="1"/>
  <c r="AD7" i="2"/>
  <c r="AC41" i="2" l="1"/>
  <c r="AA41" i="2"/>
  <c r="Y41" i="2"/>
  <c r="W41" i="2"/>
  <c r="U41" i="2"/>
  <c r="S41" i="2"/>
  <c r="Q41" i="2"/>
  <c r="O41" i="2"/>
  <c r="M41" i="2"/>
  <c r="K41" i="2"/>
  <c r="I41" i="2"/>
  <c r="G41" i="2"/>
  <c r="AB39" i="2"/>
  <c r="Z39" i="2"/>
  <c r="X39" i="2"/>
  <c r="V39" i="2"/>
  <c r="T39" i="2"/>
  <c r="R39" i="2"/>
  <c r="P39" i="2"/>
  <c r="N39" i="2"/>
  <c r="L39" i="2"/>
  <c r="J39" i="2"/>
  <c r="H39" i="2"/>
  <c r="F39" i="2"/>
  <c r="AD38" i="2"/>
  <c r="AD36" i="2"/>
  <c r="AD34" i="2"/>
  <c r="AD32" i="2"/>
  <c r="AD31" i="2"/>
  <c r="AD29" i="2"/>
  <c r="AD27" i="2"/>
  <c r="AD26" i="2"/>
  <c r="AD24" i="2"/>
  <c r="AD22" i="2"/>
  <c r="AD20" i="2"/>
  <c r="AD18" i="2"/>
  <c r="AD16" i="2"/>
  <c r="AD15" i="2"/>
  <c r="AD13" i="2"/>
  <c r="AD12" i="2"/>
  <c r="AD11" i="2"/>
  <c r="AD10" i="2"/>
  <c r="AD41" i="2" l="1"/>
  <c r="F40" i="2"/>
  <c r="F44" i="2"/>
  <c r="F45" i="2" s="1"/>
  <c r="N40" i="2"/>
  <c r="N44" i="2"/>
  <c r="V40" i="2"/>
  <c r="V44" i="2"/>
  <c r="L40" i="2"/>
  <c r="L44" i="2"/>
  <c r="T40" i="2"/>
  <c r="T44" i="2"/>
  <c r="AB40" i="2"/>
  <c r="AB44" i="2"/>
  <c r="J40" i="2"/>
  <c r="J44" i="2"/>
  <c r="Z40" i="2"/>
  <c r="Z44" i="2"/>
  <c r="H40" i="2"/>
  <c r="H44" i="2"/>
  <c r="P40" i="2"/>
  <c r="P44" i="2"/>
  <c r="X40" i="2"/>
  <c r="X44" i="2"/>
  <c r="AD39" i="2"/>
  <c r="AD40" i="2" s="1"/>
  <c r="R40" i="2"/>
  <c r="R44" i="2"/>
  <c r="P45" i="2" l="1"/>
  <c r="P46" i="2" s="1"/>
  <c r="AB46" i="2"/>
  <c r="AB45" i="2"/>
  <c r="L45" i="2"/>
  <c r="L46" i="2" s="1"/>
  <c r="N46" i="2"/>
  <c r="N45" i="2"/>
  <c r="R45" i="2"/>
  <c r="R46" i="2" s="1"/>
  <c r="X46" i="2"/>
  <c r="X45" i="2"/>
  <c r="H45" i="2"/>
  <c r="H46" i="2" s="1"/>
  <c r="J45" i="2"/>
  <c r="J46" i="2" s="1"/>
  <c r="T45" i="2"/>
  <c r="T46" i="2" s="1"/>
  <c r="V45" i="2"/>
  <c r="V46" i="2" s="1"/>
  <c r="Z45" i="2"/>
  <c r="Z46" i="2" s="1"/>
  <c r="F46" i="2"/>
  <c r="AD44" i="2"/>
  <c r="AD45" i="2" l="1"/>
  <c r="AD46" i="2" s="1"/>
</calcChain>
</file>

<file path=xl/sharedStrings.xml><?xml version="1.0" encoding="utf-8"?>
<sst xmlns="http://schemas.openxmlformats.org/spreadsheetml/2006/main" count="95" uniqueCount="67">
  <si>
    <r>
      <t xml:space="preserve">                                                                                                                                            </t>
    </r>
    <r>
      <rPr>
        <b/>
        <sz val="11"/>
        <color theme="1"/>
        <rFont val="Times New Roman"/>
        <family val="1"/>
      </rPr>
      <t xml:space="preserve"> </t>
    </r>
    <r>
      <rPr>
        <b/>
        <sz val="8"/>
        <color theme="1"/>
        <rFont val="Times New Roman"/>
        <family val="1"/>
      </rPr>
      <t xml:space="preserve">                            </t>
    </r>
    <r>
      <rPr>
        <b/>
        <sz val="10"/>
        <color theme="1"/>
        <rFont val="Times New Roman"/>
        <family val="1"/>
      </rPr>
      <t xml:space="preserve"> </t>
    </r>
    <r>
      <rPr>
        <b/>
        <sz val="10"/>
        <color theme="1"/>
        <rFont val="Calibri Light"/>
        <family val="1"/>
        <scheme val="major"/>
      </rPr>
      <t xml:space="preserve"> GOVERNMENT OF MEGHALAYA</t>
    </r>
  </si>
  <si>
    <t>SL.</t>
  </si>
  <si>
    <r>
      <t xml:space="preserve">                      </t>
    </r>
    <r>
      <rPr>
        <b/>
        <sz val="8"/>
        <color theme="1"/>
        <rFont val="Calibri Light"/>
        <family val="1"/>
        <scheme val="major"/>
      </rPr>
      <t>AWS STATIONS</t>
    </r>
  </si>
  <si>
    <t xml:space="preserve">    JAN</t>
  </si>
  <si>
    <t>R.D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</si>
  <si>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</si>
  <si>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</si>
  <si>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</si>
  <si>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</si>
  <si>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</si>
  <si>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</si>
  <si>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</si>
  <si>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</si>
  <si>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</si>
  <si>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 xml:space="preserve">NOV </t>
  </si>
  <si>
    <t>DEC</t>
  </si>
  <si>
    <t xml:space="preserve"> ANNUAL</t>
  </si>
  <si>
    <t>NO</t>
  </si>
  <si>
    <t>(MM)</t>
  </si>
  <si>
    <t>RAINFALL</t>
  </si>
  <si>
    <r>
      <t xml:space="preserve">           </t>
    </r>
    <r>
      <rPr>
        <b/>
        <i/>
        <u/>
        <sz val="8"/>
        <color theme="1"/>
        <rFont val="Times New Roman"/>
        <family val="1"/>
      </rPr>
      <t>EAST KHASI HILLS</t>
    </r>
  </si>
  <si>
    <t>GOVT. FRUIT GARDEN,SHILLONG</t>
  </si>
  <si>
    <t>S.D.A.O SOHRA</t>
  </si>
  <si>
    <t>B.D.O MAWSYNRAM</t>
  </si>
  <si>
    <t>IATC UPPER SHILONG</t>
  </si>
  <si>
    <r>
      <t xml:space="preserve">         </t>
    </r>
    <r>
      <rPr>
        <b/>
        <i/>
        <u/>
        <sz val="8"/>
        <color theme="1"/>
        <rFont val="Times New Roman"/>
        <family val="1"/>
      </rPr>
      <t>WEST KHASI HILLS</t>
    </r>
  </si>
  <si>
    <t>S.D.A.O MAIRANG</t>
  </si>
  <si>
    <t>D.A.O NONGSTOIN</t>
  </si>
  <si>
    <r>
      <t xml:space="preserve">    </t>
    </r>
    <r>
      <rPr>
        <b/>
        <i/>
        <u/>
        <sz val="8"/>
        <color theme="1"/>
        <rFont val="Times New Roman"/>
        <family val="1"/>
      </rPr>
      <t>SOUTH WEST KHASI HILLS</t>
    </r>
  </si>
  <si>
    <t>D.A.O MAWKYRWAT</t>
  </si>
  <si>
    <r>
      <t xml:space="preserve">         </t>
    </r>
    <r>
      <rPr>
        <b/>
        <i/>
        <u/>
        <sz val="8"/>
        <color theme="1"/>
        <rFont val="Times New Roman"/>
        <family val="1"/>
      </rPr>
      <t>EAST JAINTIA HILLS</t>
    </r>
  </si>
  <si>
    <t>D.A.O KHLIEHRIAT</t>
  </si>
  <si>
    <r>
      <t xml:space="preserve">         </t>
    </r>
    <r>
      <rPr>
        <b/>
        <i/>
        <u/>
        <sz val="8"/>
        <color theme="1"/>
        <rFont val="Times New Roman"/>
        <family val="1"/>
      </rPr>
      <t>WEST JAINTIA HILLS</t>
    </r>
  </si>
  <si>
    <t xml:space="preserve">R.O DISTRICT &amp; LOCAL RESEARCH </t>
  </si>
  <si>
    <t>STATION &amp; LABORATORIES JOWAI</t>
  </si>
  <si>
    <t>S.D.A.O AMLAREM</t>
  </si>
  <si>
    <r>
      <t xml:space="preserve">          </t>
    </r>
    <r>
      <rPr>
        <b/>
        <i/>
        <u/>
        <sz val="8"/>
        <color theme="1"/>
        <rFont val="Times New Roman"/>
        <family val="1"/>
      </rPr>
      <t>RI-BHOI DISTRICT</t>
    </r>
  </si>
  <si>
    <t>D.A.O NONGPOH</t>
  </si>
  <si>
    <t>B.D.O JIRANG</t>
  </si>
  <si>
    <r>
      <t xml:space="preserve">           </t>
    </r>
    <r>
      <rPr>
        <b/>
        <i/>
        <u/>
        <sz val="8"/>
        <color theme="1"/>
        <rFont val="Times New Roman"/>
        <family val="1"/>
      </rPr>
      <t xml:space="preserve"> EAST GARO HILLS </t>
    </r>
  </si>
  <si>
    <t>D.A.O WILLIAMNAGAR</t>
  </si>
  <si>
    <r>
      <t xml:space="preserve">           </t>
    </r>
    <r>
      <rPr>
        <b/>
        <i/>
        <u/>
        <sz val="8"/>
        <color theme="1"/>
        <rFont val="Times New Roman"/>
        <family val="1"/>
      </rPr>
      <t xml:space="preserve">WEST GARO HILLS </t>
    </r>
  </si>
  <si>
    <t>D.A.O TURA</t>
  </si>
  <si>
    <t>S.D.A.O DADENGGRE</t>
  </si>
  <si>
    <r>
      <t xml:space="preserve">    </t>
    </r>
    <r>
      <rPr>
        <b/>
        <i/>
        <u/>
        <sz val="8"/>
        <color theme="1"/>
        <rFont val="Times New Roman"/>
        <family val="1"/>
      </rPr>
      <t>SOUTH WEST GARO HILLS</t>
    </r>
  </si>
  <si>
    <r>
      <rPr>
        <sz val="8"/>
        <color theme="1"/>
        <rFont val="Calibri Light"/>
        <family val="1"/>
        <scheme val="major"/>
      </rPr>
      <t>D.A.O AMPATI</t>
    </r>
    <r>
      <rPr>
        <sz val="7"/>
        <color theme="1"/>
        <rFont val="Calibri"/>
        <family val="2"/>
        <scheme val="minor"/>
      </rPr>
      <t xml:space="preserve"> </t>
    </r>
  </si>
  <si>
    <r>
      <t xml:space="preserve">         </t>
    </r>
    <r>
      <rPr>
        <b/>
        <i/>
        <u/>
        <sz val="8"/>
        <color theme="1"/>
        <rFont val="Times New Roman"/>
        <family val="1"/>
      </rPr>
      <t>SOUTH GARO HILLS</t>
    </r>
  </si>
  <si>
    <t>D.A.O BAGHMARA</t>
  </si>
  <si>
    <r>
      <t xml:space="preserve">          </t>
    </r>
    <r>
      <rPr>
        <b/>
        <i/>
        <u/>
        <sz val="8"/>
        <color theme="1"/>
        <rFont val="Times New Roman"/>
        <family val="1"/>
      </rPr>
      <t>NORTH GARO HILLS</t>
    </r>
  </si>
  <si>
    <t>D.A.O RESUBELPARA</t>
  </si>
  <si>
    <t>TOTAL MONTHLY R.FALL IN MM</t>
  </si>
  <si>
    <t>MONTHLY AVG. RAINFALL</t>
  </si>
  <si>
    <t>NO. OF RAINY DAYS</t>
  </si>
  <si>
    <r>
      <t xml:space="preserve">                                                                                                                                                                       </t>
    </r>
    <r>
      <rPr>
        <b/>
        <sz val="10"/>
        <color theme="1"/>
        <rFont val="Calibri Light"/>
        <family val="1"/>
        <scheme val="major"/>
      </rPr>
      <t>DIRECTORATE OF AGRICULTURE</t>
    </r>
  </si>
  <si>
    <r>
      <t xml:space="preserve">                                                                                                       </t>
    </r>
    <r>
      <rPr>
        <sz val="8"/>
        <color theme="1"/>
        <rFont val="Calibri"/>
        <family val="2"/>
        <scheme val="minor"/>
      </rPr>
      <t xml:space="preserve">                                          </t>
    </r>
    <r>
      <rPr>
        <sz val="10"/>
        <color theme="1"/>
        <rFont val="Calibri"/>
        <family val="2"/>
        <scheme val="minor"/>
      </rPr>
      <t xml:space="preserve">   </t>
    </r>
    <r>
      <rPr>
        <b/>
        <sz val="10"/>
        <color theme="1"/>
        <rFont val="Calibri Light"/>
        <family val="1"/>
        <scheme val="major"/>
      </rPr>
      <t xml:space="preserve"> STATION WISE ACTUAL MONTHLY RAINFALL IN MM DURING 2016</t>
    </r>
  </si>
  <si>
    <t>AWS not</t>
  </si>
  <si>
    <t>working</t>
  </si>
  <si>
    <r>
      <t xml:space="preserve">          </t>
    </r>
    <r>
      <rPr>
        <b/>
        <sz val="10"/>
        <color theme="1"/>
        <rFont val="Arial Narrow"/>
        <family val="2"/>
      </rPr>
      <t>Statemean</t>
    </r>
  </si>
  <si>
    <t>Normal rainfall/month in mm</t>
  </si>
  <si>
    <t>a</t>
  </si>
  <si>
    <t>Normal rainfall/rainy day in mm</t>
  </si>
  <si>
    <t>b</t>
  </si>
  <si>
    <t>Deficit/Surplus</t>
  </si>
  <si>
    <t>Percentage of deficit/surplus</t>
  </si>
  <si>
    <t>%</t>
  </si>
  <si>
    <t>ACTUAL RAINFALL RECEIVED FROM JANUARY TO DECEMBER 2017     = 43501.06 MM</t>
  </si>
  <si>
    <t>AVERAGE RAINFALL RECEIVED FROM JANUARY TO DECEMBER 2016 = 18.19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</si>
</sst>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 Light"/>
      <family val="1"/>
      <scheme val="maj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 Light"/>
      <family val="1"/>
      <scheme val="major"/>
    </font>
    <font>
      <b/>
      <sz val="8"/>
      <color theme="1"/>
      <name val="Calibri"/>
      <family val="2"/>
      <scheme val="minor"/>
    </font>
    <font>
      <b/>
      <sz val="8"/>
      <color theme="1"/>
      <name val="Calibri Light"/>
      <family val="1"/>
      <scheme val="major"/>
    </font>
    <font>
      <b/>
      <sz val="9"/>
      <color theme="1"/>
      <name val="Browallia New"/>
      <family val="2"/>
    </font>
    <font>
      <sz val="7"/>
      <color theme="1"/>
      <name val="Calibri Light"/>
      <family val="1"/>
      <scheme val="major"/>
    </font>
    <font>
      <b/>
      <i/>
      <u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 Light"/>
      <family val="1"/>
      <scheme val="major"/>
    </font>
    <font>
      <sz val="7"/>
      <color theme="1"/>
      <name val="Times New Roman"/>
      <family val="1"/>
    </font>
    <font>
      <b/>
      <sz val="8"/>
      <color theme="1"/>
      <name val="Arial Narrow"/>
      <family val="2"/>
    </font>
    <font>
      <sz val="7"/>
      <color theme="1"/>
      <name val="Calibri"/>
      <family val="2"/>
      <scheme val="minor"/>
    </font>
    <font>
      <b/>
      <i/>
      <sz val="8"/>
      <color theme="1"/>
      <name val="Times New Roman"/>
      <family val="1"/>
    </font>
    <font>
      <b/>
      <i/>
      <sz val="8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mbria"/>
      <family val="1"/>
    </font>
    <font>
      <sz val="9"/>
      <color rgb="FFFF0000"/>
      <name val="Calibri Light"/>
      <family val="1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 vertical="top"/>
    </xf>
    <xf numFmtId="0" fontId="8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0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3" fillId="0" borderId="2" xfId="0" applyFont="1" applyBorder="1"/>
    <xf numFmtId="0" fontId="3" fillId="0" borderId="12" xfId="0" applyFont="1" applyBorder="1"/>
    <xf numFmtId="0" fontId="14" fillId="0" borderId="3" xfId="0" applyFont="1" applyBorder="1"/>
    <xf numFmtId="0" fontId="6" fillId="0" borderId="1" xfId="0" applyFont="1" applyBorder="1"/>
    <xf numFmtId="0" fontId="15" fillId="0" borderId="14" xfId="0" applyFont="1" applyBorder="1"/>
    <xf numFmtId="0" fontId="16" fillId="0" borderId="0" xfId="0" applyFont="1" applyBorder="1"/>
    <xf numFmtId="0" fontId="16" fillId="0" borderId="15" xfId="0" applyFont="1" applyBorder="1"/>
    <xf numFmtId="0" fontId="15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8" fillId="0" borderId="0" xfId="0" applyFont="1" applyBorder="1"/>
    <xf numFmtId="0" fontId="18" fillId="0" borderId="15" xfId="0" applyFont="1" applyBorder="1"/>
    <xf numFmtId="0" fontId="15" fillId="0" borderId="5" xfId="0" applyFont="1" applyFill="1" applyBorder="1"/>
    <xf numFmtId="0" fontId="18" fillId="0" borderId="6" xfId="0" applyFont="1" applyBorder="1"/>
    <xf numFmtId="0" fontId="18" fillId="0" borderId="7" xfId="0" applyFont="1" applyBorder="1"/>
    <xf numFmtId="0" fontId="15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9" fillId="0" borderId="2" xfId="0" applyFont="1" applyFill="1" applyBorder="1"/>
    <xf numFmtId="0" fontId="20" fillId="0" borderId="12" xfId="0" applyFont="1" applyBorder="1"/>
    <xf numFmtId="0" fontId="6" fillId="0" borderId="3" xfId="0" applyFont="1" applyBorder="1"/>
    <xf numFmtId="0" fontId="15" fillId="0" borderId="1" xfId="0" applyFont="1" applyBorder="1"/>
    <xf numFmtId="0" fontId="17" fillId="0" borderId="1" xfId="0" applyFont="1" applyBorder="1" applyAlignment="1">
      <alignment horizontal="center"/>
    </xf>
    <xf numFmtId="0" fontId="15" fillId="0" borderId="14" xfId="0" applyFont="1" applyFill="1" applyBorder="1"/>
    <xf numFmtId="0" fontId="19" fillId="0" borderId="0" xfId="0" applyFont="1"/>
    <xf numFmtId="0" fontId="14" fillId="0" borderId="0" xfId="0" applyFont="1"/>
    <xf numFmtId="0" fontId="15" fillId="0" borderId="4" xfId="0" applyFont="1" applyBorder="1"/>
    <xf numFmtId="0" fontId="18" fillId="0" borderId="5" xfId="0" applyFont="1" applyBorder="1"/>
    <xf numFmtId="0" fontId="0" fillId="0" borderId="7" xfId="0" applyBorder="1"/>
    <xf numFmtId="0" fontId="14" fillId="0" borderId="0" xfId="0" applyFont="1" applyFill="1" applyBorder="1"/>
    <xf numFmtId="0" fontId="6" fillId="0" borderId="0" xfId="0" applyFont="1"/>
    <xf numFmtId="0" fontId="6" fillId="0" borderId="12" xfId="0" applyFont="1" applyBorder="1"/>
    <xf numFmtId="0" fontId="14" fillId="0" borderId="2" xfId="0" applyFont="1" applyBorder="1"/>
    <xf numFmtId="0" fontId="14" fillId="0" borderId="12" xfId="0" applyFont="1" applyBorder="1"/>
    <xf numFmtId="0" fontId="0" fillId="0" borderId="3" xfId="0" applyBorder="1"/>
    <xf numFmtId="0" fontId="15" fillId="0" borderId="5" xfId="0" applyFont="1" applyBorder="1"/>
    <xf numFmtId="0" fontId="0" fillId="0" borderId="6" xfId="0" applyBorder="1"/>
    <xf numFmtId="0" fontId="0" fillId="0" borderId="12" xfId="0" applyBorder="1"/>
    <xf numFmtId="0" fontId="0" fillId="0" borderId="0" xfId="0" applyBorder="1"/>
    <xf numFmtId="0" fontId="0" fillId="0" borderId="15" xfId="0" applyBorder="1"/>
    <xf numFmtId="0" fontId="19" fillId="0" borderId="2" xfId="0" applyFont="1" applyBorder="1"/>
    <xf numFmtId="0" fontId="18" fillId="0" borderId="1" xfId="0" applyFont="1" applyBorder="1" applyAlignment="1">
      <alignment horizontal="center"/>
    </xf>
    <xf numFmtId="0" fontId="10" fillId="0" borderId="3" xfId="0" applyFont="1" applyFill="1" applyBorder="1"/>
    <xf numFmtId="0" fontId="1" fillId="0" borderId="1" xfId="0" applyFont="1" applyBorder="1"/>
    <xf numFmtId="0" fontId="17" fillId="0" borderId="8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0" fillId="0" borderId="15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3" xfId="0" applyBorder="1" applyAlignment="1">
      <alignment horizontal="center"/>
    </xf>
    <xf numFmtId="0" fontId="10" fillId="0" borderId="0" xfId="0" applyFont="1" applyFill="1" applyBorder="1"/>
    <xf numFmtId="0" fontId="1" fillId="0" borderId="0" xfId="0" applyFont="1" applyBorder="1"/>
    <xf numFmtId="0" fontId="10" fillId="0" borderId="13" xfId="0" applyFont="1" applyBorder="1" applyAlignment="1">
      <alignment horizontal="center"/>
    </xf>
    <xf numFmtId="0" fontId="0" fillId="0" borderId="13" xfId="0" applyBorder="1"/>
    <xf numFmtId="0" fontId="10" fillId="0" borderId="2" xfId="0" applyFont="1" applyFill="1" applyBorder="1"/>
    <xf numFmtId="0" fontId="10" fillId="0" borderId="8" xfId="0" applyFont="1" applyBorder="1" applyAlignment="1">
      <alignment horizontal="center"/>
    </xf>
    <xf numFmtId="0" fontId="10" fillId="0" borderId="5" xfId="0" applyFont="1" applyFill="1" applyBorder="1"/>
    <xf numFmtId="0" fontId="6" fillId="0" borderId="1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7" fillId="0" borderId="1" xfId="0" applyFont="1" applyBorder="1"/>
    <xf numFmtId="0" fontId="10" fillId="0" borderId="1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2" fontId="17" fillId="0" borderId="8" xfId="0" applyNumberFormat="1" applyFont="1" applyBorder="1" applyAlignment="1">
      <alignment horizontal="center"/>
    </xf>
    <xf numFmtId="0" fontId="0" fillId="0" borderId="11" xfId="0" applyBorder="1"/>
    <xf numFmtId="2" fontId="22" fillId="0" borderId="8" xfId="0" applyNumberFormat="1" applyFont="1" applyBorder="1" applyAlignment="1">
      <alignment horizontal="center" vertical="center"/>
    </xf>
    <xf numFmtId="0" fontId="0" fillId="0" borderId="5" xfId="0" applyBorder="1"/>
    <xf numFmtId="0" fontId="24" fillId="0" borderId="13" xfId="0" applyFont="1" applyBorder="1" applyAlignment="1">
      <alignment horizontal="center"/>
    </xf>
    <xf numFmtId="0" fontId="25" fillId="0" borderId="0" xfId="0" applyFont="1"/>
    <xf numFmtId="0" fontId="12" fillId="0" borderId="1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4" fontId="27" fillId="0" borderId="1" xfId="0" applyNumberFormat="1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2" fontId="22" fillId="0" borderId="4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2" fontId="17" fillId="0" borderId="8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2" fontId="17" fillId="0" borderId="3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/>
    </xf>
    <xf numFmtId="0" fontId="0" fillId="0" borderId="4" xfId="0" applyBorder="1"/>
    <xf numFmtId="0" fontId="9" fillId="0" borderId="8" xfId="0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10" fillId="0" borderId="9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7" fillId="0" borderId="8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tabSelected="1" topLeftCell="A22" zoomScale="120" zoomScaleNormal="120" workbookViewId="0">
      <selection activeCell="F44" sqref="F44:AB44"/>
    </sheetView>
  </sheetViews>
  <sheetFormatPr defaultRowHeight="15" x14ac:dyDescent="0.25"/>
  <cols>
    <col min="1" max="1" width="2.85546875" customWidth="1"/>
    <col min="4" max="4" width="6.85546875" customWidth="1"/>
    <col min="5" max="5" width="2.28515625" customWidth="1"/>
    <col min="6" max="6" width="6.28515625" customWidth="1"/>
    <col min="7" max="7" width="3" customWidth="1"/>
    <col min="8" max="8" width="6.7109375" customWidth="1"/>
    <col min="9" max="9" width="2.7109375" customWidth="1"/>
    <col min="10" max="10" width="6.85546875" customWidth="1"/>
    <col min="11" max="11" width="3" customWidth="1"/>
    <col min="12" max="12" width="6.85546875" customWidth="1"/>
    <col min="13" max="13" width="3" customWidth="1"/>
    <col min="14" max="14" width="7.140625" customWidth="1"/>
    <col min="15" max="15" width="3.140625" customWidth="1"/>
    <col min="16" max="16" width="7.7109375" customWidth="1"/>
    <col min="17" max="17" width="3.28515625" customWidth="1"/>
    <col min="18" max="18" width="7.7109375" customWidth="1"/>
    <col min="19" max="19" width="3.28515625" customWidth="1"/>
    <col min="20" max="20" width="7.85546875" customWidth="1"/>
    <col min="21" max="21" width="3.140625" customWidth="1"/>
    <col min="22" max="22" width="7" customWidth="1"/>
    <col min="23" max="23" width="3.28515625" customWidth="1"/>
    <col min="24" max="24" width="6.7109375" customWidth="1"/>
    <col min="25" max="25" width="2.85546875" customWidth="1"/>
    <col min="26" max="26" width="6.42578125" customWidth="1"/>
    <col min="27" max="27" width="3" customWidth="1"/>
    <col min="28" max="28" width="6.7109375" customWidth="1"/>
    <col min="29" max="29" width="3.42578125" customWidth="1"/>
    <col min="30" max="30" width="9" customWidth="1"/>
  </cols>
  <sheetData>
    <row r="1" spans="1:30" ht="12" customHeight="1" x14ac:dyDescent="0.25">
      <c r="A1" t="s">
        <v>0</v>
      </c>
      <c r="P1" s="1"/>
      <c r="Q1" s="1"/>
      <c r="R1" s="1"/>
      <c r="S1" s="1"/>
      <c r="T1" s="1"/>
      <c r="U1" s="1"/>
      <c r="V1" s="1"/>
      <c r="W1" s="1"/>
    </row>
    <row r="2" spans="1:30" ht="10.15" customHeight="1" x14ac:dyDescent="0.25">
      <c r="A2" t="s">
        <v>53</v>
      </c>
      <c r="P2" s="1"/>
      <c r="Q2" s="1"/>
      <c r="R2" s="1"/>
      <c r="S2" s="1"/>
      <c r="T2" s="1"/>
      <c r="U2" s="1"/>
      <c r="V2" s="1"/>
      <c r="W2" s="1"/>
    </row>
    <row r="3" spans="1:30" ht="10.15" customHeight="1" x14ac:dyDescent="0.25">
      <c r="A3" t="s">
        <v>54</v>
      </c>
    </row>
    <row r="4" spans="1:30" ht="14.25" customHeight="1" x14ac:dyDescent="0.25">
      <c r="A4" s="2" t="s">
        <v>1</v>
      </c>
      <c r="B4" s="3" t="s">
        <v>2</v>
      </c>
      <c r="C4" s="4"/>
      <c r="D4" s="5"/>
      <c r="E4" s="5"/>
      <c r="F4" s="6" t="s">
        <v>3</v>
      </c>
      <c r="G4" s="6" t="s">
        <v>4</v>
      </c>
      <c r="H4" s="6" t="s">
        <v>5</v>
      </c>
      <c r="I4" s="6" t="s">
        <v>4</v>
      </c>
      <c r="J4" s="6" t="s">
        <v>6</v>
      </c>
      <c r="K4" s="6" t="s">
        <v>4</v>
      </c>
      <c r="L4" s="6" t="s">
        <v>7</v>
      </c>
      <c r="M4" s="6" t="s">
        <v>4</v>
      </c>
      <c r="N4" s="6" t="s">
        <v>8</v>
      </c>
      <c r="O4" s="6" t="s">
        <v>4</v>
      </c>
      <c r="P4" s="6" t="s">
        <v>9</v>
      </c>
      <c r="Q4" s="6" t="s">
        <v>4</v>
      </c>
      <c r="R4" s="6" t="s">
        <v>10</v>
      </c>
      <c r="S4" s="6" t="s">
        <v>4</v>
      </c>
      <c r="T4" s="6" t="s">
        <v>11</v>
      </c>
      <c r="U4" s="6" t="s">
        <v>4</v>
      </c>
      <c r="V4" s="6" t="s">
        <v>12</v>
      </c>
      <c r="W4" s="6" t="s">
        <v>4</v>
      </c>
      <c r="X4" s="6" t="s">
        <v>13</v>
      </c>
      <c r="Y4" s="6" t="s">
        <v>4</v>
      </c>
      <c r="Z4" s="6" t="s">
        <v>14</v>
      </c>
      <c r="AA4" s="6" t="s">
        <v>4</v>
      </c>
      <c r="AB4" s="6" t="s">
        <v>15</v>
      </c>
      <c r="AC4" s="6" t="s">
        <v>4</v>
      </c>
      <c r="AD4" s="7" t="s">
        <v>16</v>
      </c>
    </row>
    <row r="5" spans="1:30" ht="10.15" customHeight="1" x14ac:dyDescent="0.3">
      <c r="A5" s="8" t="s">
        <v>17</v>
      </c>
      <c r="B5" s="9"/>
      <c r="C5" s="10"/>
      <c r="D5" s="11"/>
      <c r="E5" s="11"/>
      <c r="F5" s="12" t="s">
        <v>18</v>
      </c>
      <c r="G5" s="12"/>
      <c r="H5" s="12" t="s">
        <v>18</v>
      </c>
      <c r="I5" s="12"/>
      <c r="J5" s="12" t="s">
        <v>18</v>
      </c>
      <c r="K5" s="12"/>
      <c r="L5" s="12" t="s">
        <v>18</v>
      </c>
      <c r="M5" s="12"/>
      <c r="N5" s="12" t="s">
        <v>18</v>
      </c>
      <c r="O5" s="12"/>
      <c r="P5" s="12" t="s">
        <v>18</v>
      </c>
      <c r="Q5" s="12"/>
      <c r="R5" s="12" t="s">
        <v>18</v>
      </c>
      <c r="S5" s="12"/>
      <c r="T5" s="12" t="s">
        <v>18</v>
      </c>
      <c r="U5" s="12"/>
      <c r="V5" s="12" t="s">
        <v>18</v>
      </c>
      <c r="W5" s="12"/>
      <c r="X5" s="12" t="s">
        <v>18</v>
      </c>
      <c r="Y5" s="12"/>
      <c r="Z5" s="12" t="s">
        <v>18</v>
      </c>
      <c r="AA5" s="12"/>
      <c r="AB5" s="12" t="s">
        <v>18</v>
      </c>
      <c r="AC5" s="12"/>
      <c r="AD5" s="13" t="s">
        <v>19</v>
      </c>
    </row>
    <row r="6" spans="1:30" ht="12" customHeight="1" x14ac:dyDescent="0.25">
      <c r="A6" s="14">
        <v>1</v>
      </c>
      <c r="B6" s="15"/>
      <c r="C6" s="16">
        <v>2</v>
      </c>
      <c r="D6" s="17"/>
      <c r="E6" s="17">
        <v>3</v>
      </c>
      <c r="F6" s="14">
        <v>4</v>
      </c>
      <c r="G6" s="14">
        <v>5</v>
      </c>
      <c r="H6" s="14">
        <v>6</v>
      </c>
      <c r="I6" s="14">
        <v>7</v>
      </c>
      <c r="J6" s="14">
        <v>8</v>
      </c>
      <c r="K6" s="14">
        <v>9</v>
      </c>
      <c r="L6" s="14">
        <v>10</v>
      </c>
      <c r="M6" s="14">
        <v>11</v>
      </c>
      <c r="N6" s="14">
        <v>12</v>
      </c>
      <c r="O6" s="14">
        <v>13</v>
      </c>
      <c r="P6" s="14">
        <v>14</v>
      </c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4">
        <v>21</v>
      </c>
      <c r="X6" s="14">
        <v>22</v>
      </c>
      <c r="Y6" s="14">
        <v>23</v>
      </c>
      <c r="Z6" s="14">
        <v>24</v>
      </c>
      <c r="AA6" s="14">
        <v>25</v>
      </c>
      <c r="AB6" s="14">
        <v>26</v>
      </c>
      <c r="AC6" s="14">
        <v>27</v>
      </c>
      <c r="AD6" s="18">
        <v>28</v>
      </c>
    </row>
    <row r="7" spans="1:30" ht="12" customHeight="1" x14ac:dyDescent="0.25">
      <c r="A7" s="91"/>
      <c r="B7" s="110" t="s">
        <v>58</v>
      </c>
      <c r="C7" s="111"/>
      <c r="D7" s="112"/>
      <c r="E7" s="92" t="s">
        <v>59</v>
      </c>
      <c r="F7" s="93">
        <v>17.2</v>
      </c>
      <c r="G7" s="93"/>
      <c r="H7" s="93">
        <v>24.6</v>
      </c>
      <c r="I7" s="93"/>
      <c r="J7" s="93">
        <v>76.599999999999994</v>
      </c>
      <c r="K7" s="93"/>
      <c r="L7" s="93">
        <v>217.4</v>
      </c>
      <c r="M7" s="93"/>
      <c r="N7" s="93">
        <v>452.5</v>
      </c>
      <c r="O7" s="93"/>
      <c r="P7" s="93">
        <v>800.7</v>
      </c>
      <c r="Q7" s="93"/>
      <c r="R7" s="93">
        <v>932</v>
      </c>
      <c r="S7" s="93"/>
      <c r="T7" s="93">
        <v>612.1</v>
      </c>
      <c r="U7" s="93"/>
      <c r="V7" s="93">
        <v>468.4</v>
      </c>
      <c r="W7" s="93"/>
      <c r="X7" s="93">
        <v>243.4</v>
      </c>
      <c r="Y7" s="93"/>
      <c r="Z7" s="93">
        <v>47.1</v>
      </c>
      <c r="AA7" s="93"/>
      <c r="AB7" s="93">
        <v>11.9</v>
      </c>
      <c r="AC7" s="93"/>
      <c r="AD7" s="94">
        <f>SUM(F7:AC7)</f>
        <v>3903.9</v>
      </c>
    </row>
    <row r="8" spans="1:30" ht="12" customHeight="1" x14ac:dyDescent="0.25">
      <c r="A8" s="91"/>
      <c r="B8" s="110" t="s">
        <v>60</v>
      </c>
      <c r="C8" s="111"/>
      <c r="D8" s="112"/>
      <c r="E8" s="92" t="s">
        <v>61</v>
      </c>
      <c r="F8" s="93">
        <v>1.1000000000000001</v>
      </c>
      <c r="G8" s="93"/>
      <c r="H8" s="93">
        <v>1.8</v>
      </c>
      <c r="I8" s="93"/>
      <c r="J8" s="93">
        <v>4.3</v>
      </c>
      <c r="K8" s="93"/>
      <c r="L8" s="93">
        <v>9.8000000000000007</v>
      </c>
      <c r="M8" s="93"/>
      <c r="N8" s="93">
        <v>16.100000000000001</v>
      </c>
      <c r="O8" s="93"/>
      <c r="P8" s="93">
        <v>19.8</v>
      </c>
      <c r="Q8" s="93"/>
      <c r="R8" s="93">
        <v>21.2</v>
      </c>
      <c r="S8" s="93"/>
      <c r="T8" s="93">
        <v>18.600000000000001</v>
      </c>
      <c r="U8" s="93"/>
      <c r="V8" s="93">
        <v>16.5</v>
      </c>
      <c r="W8" s="93"/>
      <c r="X8" s="93">
        <v>7.7</v>
      </c>
      <c r="Y8" s="93"/>
      <c r="Z8" s="93">
        <v>1.9</v>
      </c>
      <c r="AA8" s="93"/>
      <c r="AB8" s="93">
        <v>1</v>
      </c>
      <c r="AC8" s="93"/>
      <c r="AD8" s="95">
        <f>SUM(F8:AC8)</f>
        <v>119.80000000000003</v>
      </c>
    </row>
    <row r="9" spans="1:30" ht="11.45" customHeight="1" x14ac:dyDescent="0.25">
      <c r="A9" s="6">
        <v>1</v>
      </c>
      <c r="B9" s="19" t="s">
        <v>20</v>
      </c>
      <c r="C9" s="20"/>
      <c r="D9" s="21"/>
      <c r="E9" s="21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</row>
    <row r="10" spans="1:30" ht="13.5" customHeight="1" x14ac:dyDescent="0.25">
      <c r="A10" s="69"/>
      <c r="B10" s="23" t="s">
        <v>21</v>
      </c>
      <c r="C10" s="24"/>
      <c r="D10" s="25"/>
      <c r="E10" s="25"/>
      <c r="F10" s="74">
        <v>12.8</v>
      </c>
      <c r="G10" s="26">
        <v>7</v>
      </c>
      <c r="H10" s="74">
        <v>26.9</v>
      </c>
      <c r="I10" s="26">
        <v>3</v>
      </c>
      <c r="J10" s="74">
        <v>37.299999999999997</v>
      </c>
      <c r="K10" s="26">
        <v>9</v>
      </c>
      <c r="L10" s="74">
        <v>98.5</v>
      </c>
      <c r="M10" s="26">
        <v>9</v>
      </c>
      <c r="N10" s="74">
        <v>318.5</v>
      </c>
      <c r="O10" s="26">
        <v>26</v>
      </c>
      <c r="P10" s="74">
        <v>200.7</v>
      </c>
      <c r="Q10" s="26">
        <v>22</v>
      </c>
      <c r="R10" s="74">
        <v>358.5</v>
      </c>
      <c r="S10" s="26">
        <v>26</v>
      </c>
      <c r="T10" s="26">
        <v>127.2</v>
      </c>
      <c r="U10" s="26">
        <v>18</v>
      </c>
      <c r="V10" s="26">
        <v>233.6</v>
      </c>
      <c r="W10" s="26">
        <v>19</v>
      </c>
      <c r="X10" s="26">
        <v>136.80000000000001</v>
      </c>
      <c r="Y10" s="26">
        <v>12</v>
      </c>
      <c r="Z10" s="26">
        <v>26.2</v>
      </c>
      <c r="AA10" s="26">
        <v>3</v>
      </c>
      <c r="AB10" s="26">
        <v>0.8</v>
      </c>
      <c r="AC10" s="26">
        <v>2</v>
      </c>
      <c r="AD10" s="27">
        <f>SUM(AB10,Z10,X10,V10,T10,R10,P10,N10,L10,J10,H10,F10)</f>
        <v>1577.8</v>
      </c>
    </row>
    <row r="11" spans="1:30" ht="12" customHeight="1" x14ac:dyDescent="0.25">
      <c r="A11" s="69"/>
      <c r="B11" s="23" t="s">
        <v>22</v>
      </c>
      <c r="C11" s="28"/>
      <c r="D11" s="29"/>
      <c r="E11" s="29"/>
      <c r="F11" s="74">
        <v>18</v>
      </c>
      <c r="G11" s="26">
        <v>4</v>
      </c>
      <c r="H11" s="74">
        <v>14</v>
      </c>
      <c r="I11" s="26">
        <v>5</v>
      </c>
      <c r="J11" s="74">
        <v>115.04</v>
      </c>
      <c r="K11" s="26">
        <v>9</v>
      </c>
      <c r="L11" s="74">
        <v>2151.6999999999998</v>
      </c>
      <c r="M11" s="26">
        <v>28</v>
      </c>
      <c r="N11" s="74">
        <v>1239.5999999999999</v>
      </c>
      <c r="O11" s="26">
        <v>27</v>
      </c>
      <c r="P11" s="74">
        <v>1075.8</v>
      </c>
      <c r="Q11" s="26">
        <v>27</v>
      </c>
      <c r="R11" s="74">
        <v>3514.8</v>
      </c>
      <c r="S11" s="26">
        <v>27</v>
      </c>
      <c r="T11" s="26">
        <v>498.92</v>
      </c>
      <c r="U11" s="26">
        <v>20</v>
      </c>
      <c r="V11" s="26">
        <v>733.1</v>
      </c>
      <c r="W11" s="26">
        <v>23</v>
      </c>
      <c r="X11" s="26">
        <v>583.4</v>
      </c>
      <c r="Y11" s="26">
        <v>11</v>
      </c>
      <c r="Z11" s="26">
        <v>30</v>
      </c>
      <c r="AA11" s="26">
        <v>9</v>
      </c>
      <c r="AB11" s="26">
        <v>8.6</v>
      </c>
      <c r="AC11" s="26">
        <v>3</v>
      </c>
      <c r="AD11" s="27">
        <f t="shared" ref="AD11:AD13" si="0">SUM(AB11,Z11,X11,V11,T11,R11,P11,N11,L11,J11,H11,F11)</f>
        <v>9982.9599999999991</v>
      </c>
    </row>
    <row r="12" spans="1:30" ht="13.5" customHeight="1" x14ac:dyDescent="0.25">
      <c r="A12" s="69"/>
      <c r="B12" s="23" t="s">
        <v>23</v>
      </c>
      <c r="C12" s="28"/>
      <c r="D12" s="29"/>
      <c r="E12" s="29"/>
      <c r="F12" s="74">
        <v>18.600000000000001</v>
      </c>
      <c r="G12" s="26">
        <v>2</v>
      </c>
      <c r="H12" s="74">
        <v>9.6</v>
      </c>
      <c r="I12" s="26">
        <v>2</v>
      </c>
      <c r="J12" s="74">
        <v>126.2</v>
      </c>
      <c r="K12" s="26">
        <v>8</v>
      </c>
      <c r="L12" s="74">
        <v>1877.6</v>
      </c>
      <c r="M12" s="26">
        <v>19</v>
      </c>
      <c r="N12" s="74">
        <v>1396.6</v>
      </c>
      <c r="O12" s="26">
        <v>17</v>
      </c>
      <c r="P12" s="74">
        <v>1471.3</v>
      </c>
      <c r="Q12" s="26">
        <v>23</v>
      </c>
      <c r="R12" s="89"/>
      <c r="S12" s="26">
        <v>25</v>
      </c>
      <c r="T12" s="26">
        <v>283.8</v>
      </c>
      <c r="U12" s="26">
        <v>16</v>
      </c>
      <c r="V12" s="26">
        <v>768.4</v>
      </c>
      <c r="W12" s="26">
        <v>13</v>
      </c>
      <c r="X12" s="26">
        <v>534.70000000000005</v>
      </c>
      <c r="Y12" s="26">
        <v>7</v>
      </c>
      <c r="Z12" s="26">
        <v>0</v>
      </c>
      <c r="AA12" s="26">
        <v>0</v>
      </c>
      <c r="AB12" s="26">
        <v>21.7</v>
      </c>
      <c r="AC12" s="26">
        <v>1</v>
      </c>
      <c r="AD12" s="27">
        <f t="shared" si="0"/>
        <v>6508.5000000000009</v>
      </c>
    </row>
    <row r="13" spans="1:30" ht="12.75" customHeight="1" x14ac:dyDescent="0.25">
      <c r="A13" s="12"/>
      <c r="B13" s="30" t="s">
        <v>24</v>
      </c>
      <c r="C13" s="31"/>
      <c r="D13" s="32"/>
      <c r="E13" s="32"/>
      <c r="F13" s="75"/>
      <c r="G13" s="33"/>
      <c r="H13" s="75">
        <v>10</v>
      </c>
      <c r="I13" s="33">
        <v>7</v>
      </c>
      <c r="J13" s="75">
        <v>5.6</v>
      </c>
      <c r="K13" s="33">
        <v>13</v>
      </c>
      <c r="L13" s="75">
        <v>15</v>
      </c>
      <c r="M13" s="33">
        <v>8</v>
      </c>
      <c r="N13" s="75">
        <v>160.4</v>
      </c>
      <c r="O13" s="33">
        <v>31</v>
      </c>
      <c r="P13" s="75">
        <v>201.4</v>
      </c>
      <c r="Q13" s="33">
        <v>29</v>
      </c>
      <c r="R13" s="75">
        <v>343</v>
      </c>
      <c r="S13" s="33">
        <v>31</v>
      </c>
      <c r="T13" s="33">
        <v>89.4</v>
      </c>
      <c r="U13" s="33">
        <v>27</v>
      </c>
      <c r="V13" s="33">
        <v>221.5</v>
      </c>
      <c r="W13" s="33">
        <v>27</v>
      </c>
      <c r="X13" s="33">
        <v>55</v>
      </c>
      <c r="Y13" s="33">
        <v>15</v>
      </c>
      <c r="Z13" s="33">
        <v>20</v>
      </c>
      <c r="AA13" s="33">
        <v>9</v>
      </c>
      <c r="AB13" s="33">
        <v>2.6</v>
      </c>
      <c r="AC13" s="33">
        <v>4</v>
      </c>
      <c r="AD13" s="34">
        <f t="shared" si="0"/>
        <v>1123.8999999999999</v>
      </c>
    </row>
    <row r="14" spans="1:30" ht="14.25" customHeight="1" x14ac:dyDescent="0.25">
      <c r="A14" s="6">
        <v>2</v>
      </c>
      <c r="B14" s="35" t="s">
        <v>25</v>
      </c>
      <c r="C14" s="36"/>
      <c r="D14" s="37"/>
      <c r="E14" s="37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76"/>
    </row>
    <row r="15" spans="1:30" ht="12" customHeight="1" x14ac:dyDescent="0.25">
      <c r="A15" s="77"/>
      <c r="B15" s="40" t="s">
        <v>26</v>
      </c>
      <c r="C15" s="28"/>
      <c r="D15" s="29"/>
      <c r="E15" s="29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7">
        <f>SUM(AB15,Z15,X15,V15,T15,R15,P15,N15,L15,J15,H15,F15)</f>
        <v>0</v>
      </c>
    </row>
    <row r="16" spans="1:30" ht="12" customHeight="1" x14ac:dyDescent="0.25">
      <c r="A16" s="78"/>
      <c r="B16" s="30" t="s">
        <v>27</v>
      </c>
      <c r="C16" s="31"/>
      <c r="D16" s="32"/>
      <c r="E16" s="32"/>
      <c r="F16" s="33">
        <v>22.6</v>
      </c>
      <c r="G16" s="33">
        <v>4</v>
      </c>
      <c r="H16" s="33">
        <v>14.6</v>
      </c>
      <c r="I16" s="33">
        <v>3</v>
      </c>
      <c r="J16" s="33">
        <v>67</v>
      </c>
      <c r="K16" s="33">
        <v>8</v>
      </c>
      <c r="L16" s="33">
        <v>172.2</v>
      </c>
      <c r="M16" s="33">
        <v>17</v>
      </c>
      <c r="N16" s="33">
        <v>314.39999999999998</v>
      </c>
      <c r="O16" s="33">
        <v>24</v>
      </c>
      <c r="P16" s="33">
        <v>310.89999999999998</v>
      </c>
      <c r="Q16" s="33">
        <v>20</v>
      </c>
      <c r="R16" s="33">
        <v>1417.22</v>
      </c>
      <c r="S16" s="33">
        <v>29</v>
      </c>
      <c r="T16" s="33">
        <v>184.6</v>
      </c>
      <c r="U16" s="33">
        <v>25</v>
      </c>
      <c r="V16" s="33">
        <v>230.8</v>
      </c>
      <c r="W16" s="33">
        <v>23</v>
      </c>
      <c r="X16" s="33">
        <v>209.8</v>
      </c>
      <c r="Y16" s="33">
        <v>15</v>
      </c>
      <c r="Z16" s="33">
        <v>4.2</v>
      </c>
      <c r="AA16" s="33">
        <v>3</v>
      </c>
      <c r="AB16" s="33">
        <v>0</v>
      </c>
      <c r="AC16" s="33">
        <v>0</v>
      </c>
      <c r="AD16" s="34">
        <f>SUM(AB16,Z16,X16,V16,T16,R16,P16,N16,L16,J16,H16,F16)</f>
        <v>2948.3199999999997</v>
      </c>
    </row>
    <row r="17" spans="1:30" ht="12.75" customHeight="1" x14ac:dyDescent="0.25">
      <c r="A17" s="6">
        <v>3</v>
      </c>
      <c r="B17" s="41" t="s">
        <v>28</v>
      </c>
      <c r="C17" s="42"/>
      <c r="D17" s="21"/>
      <c r="E17" s="21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76"/>
    </row>
    <row r="18" spans="1:30" ht="12.75" customHeight="1" x14ac:dyDescent="0.25">
      <c r="A18" s="12"/>
      <c r="B18" s="43" t="s">
        <v>29</v>
      </c>
      <c r="C18" s="44"/>
      <c r="D18" s="45"/>
      <c r="E18" s="45"/>
      <c r="F18" s="33">
        <v>27.2</v>
      </c>
      <c r="G18" s="33">
        <v>22</v>
      </c>
      <c r="H18" s="33">
        <v>2.2000000000000002</v>
      </c>
      <c r="I18" s="33">
        <v>9</v>
      </c>
      <c r="J18" s="33">
        <v>45.4</v>
      </c>
      <c r="K18" s="33">
        <v>9</v>
      </c>
      <c r="L18" s="33">
        <v>352.8</v>
      </c>
      <c r="M18" s="33">
        <v>25</v>
      </c>
      <c r="N18" s="33">
        <v>505.6</v>
      </c>
      <c r="O18" s="33">
        <v>25</v>
      </c>
      <c r="P18" s="33">
        <v>664.4</v>
      </c>
      <c r="Q18" s="33">
        <v>25</v>
      </c>
      <c r="R18" s="33">
        <v>2570.6999999999998</v>
      </c>
      <c r="S18" s="33">
        <v>30</v>
      </c>
      <c r="T18" s="33">
        <v>192.6</v>
      </c>
      <c r="U18" s="33">
        <v>26</v>
      </c>
      <c r="V18" s="33">
        <v>670.4</v>
      </c>
      <c r="W18" s="33">
        <v>28</v>
      </c>
      <c r="X18" s="33">
        <v>320</v>
      </c>
      <c r="Y18" s="33">
        <v>10</v>
      </c>
      <c r="Z18" s="33">
        <v>16.8</v>
      </c>
      <c r="AA18" s="33">
        <v>18</v>
      </c>
      <c r="AB18" s="33">
        <v>11.8</v>
      </c>
      <c r="AC18" s="33">
        <v>14</v>
      </c>
      <c r="AD18" s="34">
        <f>SUM(AB18,Z18,X18,V18,T18,R18,P18,N18,L18,J18,H18,F18)</f>
        <v>5379.9</v>
      </c>
    </row>
    <row r="19" spans="1:30" ht="12.75" customHeight="1" x14ac:dyDescent="0.25">
      <c r="A19" s="6">
        <v>4</v>
      </c>
      <c r="B19" s="46" t="s">
        <v>30</v>
      </c>
      <c r="C19" s="47"/>
      <c r="D19" s="37"/>
      <c r="E19" s="37"/>
      <c r="F19" s="79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 t="s">
        <v>55</v>
      </c>
      <c r="W19" s="38"/>
      <c r="X19" s="38" t="s">
        <v>55</v>
      </c>
      <c r="Y19" s="38"/>
      <c r="Z19" s="38" t="s">
        <v>55</v>
      </c>
      <c r="AA19" s="38"/>
      <c r="AB19" s="38" t="s">
        <v>55</v>
      </c>
      <c r="AC19" s="38"/>
      <c r="AD19" s="76"/>
    </row>
    <row r="20" spans="1:30" x14ac:dyDescent="0.25">
      <c r="A20" s="12"/>
      <c r="B20" s="30" t="s">
        <v>31</v>
      </c>
      <c r="C20" s="31"/>
      <c r="D20" s="45"/>
      <c r="E20" s="45"/>
      <c r="F20" s="33"/>
      <c r="G20" s="33"/>
      <c r="H20" s="33"/>
      <c r="I20" s="33"/>
      <c r="J20" s="33">
        <v>0</v>
      </c>
      <c r="K20" s="33">
        <v>0</v>
      </c>
      <c r="L20" s="33">
        <v>15.4</v>
      </c>
      <c r="M20" s="33">
        <v>8</v>
      </c>
      <c r="N20" s="33">
        <v>2221.4</v>
      </c>
      <c r="O20" s="33">
        <v>13</v>
      </c>
      <c r="P20" s="33">
        <v>3.6</v>
      </c>
      <c r="Q20" s="33">
        <v>2</v>
      </c>
      <c r="R20" s="33">
        <v>2.4</v>
      </c>
      <c r="S20" s="33">
        <v>1</v>
      </c>
      <c r="T20" s="33">
        <v>2173.6</v>
      </c>
      <c r="U20" s="33">
        <v>11</v>
      </c>
      <c r="V20" s="33" t="s">
        <v>56</v>
      </c>
      <c r="W20" s="33">
        <v>0</v>
      </c>
      <c r="X20" s="33" t="s">
        <v>56</v>
      </c>
      <c r="Y20" s="33"/>
      <c r="Z20" s="33" t="s">
        <v>56</v>
      </c>
      <c r="AA20" s="33"/>
      <c r="AB20" s="33" t="s">
        <v>56</v>
      </c>
      <c r="AC20" s="33"/>
      <c r="AD20" s="34">
        <f>SUM(AB20,Z20,X20,V20,T20,R20,P20,N20,L20,J20,H20,F20)</f>
        <v>4416.3999999999996</v>
      </c>
    </row>
    <row r="21" spans="1:30" ht="13.5" customHeight="1" x14ac:dyDescent="0.25">
      <c r="A21" s="6">
        <v>5</v>
      </c>
      <c r="B21" s="35" t="s">
        <v>32</v>
      </c>
      <c r="C21" s="48"/>
      <c r="D21" s="37"/>
      <c r="E21" s="37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76"/>
    </row>
    <row r="22" spans="1:30" ht="11.25" customHeight="1" x14ac:dyDescent="0.25">
      <c r="A22" s="69"/>
      <c r="B22" s="40" t="s">
        <v>33</v>
      </c>
      <c r="C22" s="28"/>
      <c r="D22" s="29"/>
      <c r="E22" s="29"/>
      <c r="F22" s="26">
        <v>15.8</v>
      </c>
      <c r="G22" s="26">
        <v>9</v>
      </c>
      <c r="H22" s="26">
        <v>5.8</v>
      </c>
      <c r="I22" s="26">
        <v>9</v>
      </c>
      <c r="J22" s="26">
        <v>44.2</v>
      </c>
      <c r="K22" s="26">
        <v>11</v>
      </c>
      <c r="L22" s="26">
        <v>90.2</v>
      </c>
      <c r="M22" s="26">
        <v>20</v>
      </c>
      <c r="N22" s="26">
        <v>305.7</v>
      </c>
      <c r="O22" s="26">
        <v>26</v>
      </c>
      <c r="P22" s="26">
        <v>348</v>
      </c>
      <c r="Q22" s="26">
        <v>23</v>
      </c>
      <c r="R22" s="26">
        <v>776.6</v>
      </c>
      <c r="S22" s="26">
        <v>30</v>
      </c>
      <c r="T22" s="26">
        <v>86.8</v>
      </c>
      <c r="U22" s="26">
        <v>21</v>
      </c>
      <c r="V22" s="26">
        <v>272</v>
      </c>
      <c r="W22" s="26">
        <v>22</v>
      </c>
      <c r="X22" s="26">
        <v>99.2</v>
      </c>
      <c r="Y22" s="26">
        <v>17</v>
      </c>
      <c r="Z22" s="26">
        <v>68.400000000000006</v>
      </c>
      <c r="AA22" s="26">
        <v>18</v>
      </c>
      <c r="AB22" s="26">
        <v>7.6</v>
      </c>
      <c r="AC22" s="26">
        <v>12</v>
      </c>
      <c r="AD22" s="27">
        <f>SUM(AB22,Z22,X22,V22,T22,R22,P22,N22,L22,J22,H22,F22)</f>
        <v>2120.3000000000002</v>
      </c>
    </row>
    <row r="23" spans="1:30" ht="12" customHeight="1" x14ac:dyDescent="0.25">
      <c r="A23" s="69"/>
      <c r="B23" s="23" t="s">
        <v>34</v>
      </c>
      <c r="C23" s="28"/>
      <c r="D23" s="29"/>
      <c r="E23" s="29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7"/>
    </row>
    <row r="24" spans="1:30" ht="11.25" customHeight="1" x14ac:dyDescent="0.25">
      <c r="A24" s="12"/>
      <c r="B24" s="30" t="s">
        <v>35</v>
      </c>
      <c r="C24" s="31"/>
      <c r="D24" s="32"/>
      <c r="E24" s="32"/>
      <c r="F24" s="33">
        <v>12.2</v>
      </c>
      <c r="G24" s="33">
        <v>6</v>
      </c>
      <c r="H24" s="33">
        <v>3.8</v>
      </c>
      <c r="I24" s="33">
        <v>11</v>
      </c>
      <c r="J24" s="33">
        <v>2</v>
      </c>
      <c r="K24" s="33">
        <v>8</v>
      </c>
      <c r="L24" s="33">
        <v>4.2</v>
      </c>
      <c r="M24" s="33">
        <v>20</v>
      </c>
      <c r="N24" s="33">
        <v>15.2</v>
      </c>
      <c r="O24" s="33">
        <v>28</v>
      </c>
      <c r="P24" s="33">
        <v>5.6</v>
      </c>
      <c r="Q24" s="33">
        <v>21</v>
      </c>
      <c r="R24" s="33">
        <v>2.6</v>
      </c>
      <c r="S24" s="33">
        <v>13</v>
      </c>
      <c r="T24" s="33">
        <v>0.4</v>
      </c>
      <c r="U24" s="33">
        <v>2</v>
      </c>
      <c r="V24" s="33"/>
      <c r="W24" s="33"/>
      <c r="X24" s="33"/>
      <c r="Y24" s="33"/>
      <c r="Z24" s="33"/>
      <c r="AA24" s="33"/>
      <c r="AB24" s="33"/>
      <c r="AC24" s="33"/>
      <c r="AD24" s="34">
        <f>SUM(AB24,Z24,X24,V24,T24,R24,P24,N24,L24,J24,H24,F24)</f>
        <v>46</v>
      </c>
    </row>
    <row r="25" spans="1:30" ht="11.25" customHeight="1" x14ac:dyDescent="0.25">
      <c r="A25" s="80">
        <v>6</v>
      </c>
      <c r="B25" s="35" t="s">
        <v>36</v>
      </c>
      <c r="C25" s="48"/>
      <c r="D25" s="37"/>
      <c r="E25" s="37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76"/>
    </row>
    <row r="26" spans="1:30" ht="10.9" customHeight="1" x14ac:dyDescent="0.25">
      <c r="A26" s="81"/>
      <c r="B26" s="40" t="s">
        <v>37</v>
      </c>
      <c r="C26" s="28"/>
      <c r="D26" s="29"/>
      <c r="E26" s="29"/>
      <c r="F26" s="26">
        <v>0.6</v>
      </c>
      <c r="G26" s="26">
        <v>1</v>
      </c>
      <c r="H26" s="26">
        <v>0.8</v>
      </c>
      <c r="I26" s="26">
        <v>4</v>
      </c>
      <c r="J26" s="26">
        <v>1.6</v>
      </c>
      <c r="K26" s="26">
        <v>5</v>
      </c>
      <c r="L26" s="26">
        <v>5.8</v>
      </c>
      <c r="M26" s="26">
        <v>5</v>
      </c>
      <c r="N26" s="26">
        <v>43.2</v>
      </c>
      <c r="O26" s="26">
        <v>28</v>
      </c>
      <c r="P26" s="26">
        <v>1.4</v>
      </c>
      <c r="Q26" s="26">
        <v>4</v>
      </c>
      <c r="R26" s="26">
        <v>25.2</v>
      </c>
      <c r="S26" s="26">
        <v>14</v>
      </c>
      <c r="T26" s="26">
        <v>11.8</v>
      </c>
      <c r="U26" s="26">
        <v>23</v>
      </c>
      <c r="V26" s="26">
        <v>4.5999999999999996</v>
      </c>
      <c r="W26" s="26">
        <v>23</v>
      </c>
      <c r="X26" s="26">
        <v>46.4</v>
      </c>
      <c r="Y26" s="26">
        <v>7</v>
      </c>
      <c r="Z26" s="26">
        <v>3.6</v>
      </c>
      <c r="AA26" s="26">
        <v>14</v>
      </c>
      <c r="AB26" s="26">
        <v>9.8000000000000007</v>
      </c>
      <c r="AC26" s="26">
        <v>16</v>
      </c>
      <c r="AD26" s="27">
        <f>SUM(AB26,Z26,X26,V26,T26,R26,P26,N26,L26,J26,H26,F26)</f>
        <v>154.80000000000001</v>
      </c>
    </row>
    <row r="27" spans="1:30" ht="9.75" customHeight="1" x14ac:dyDescent="0.25">
      <c r="A27" s="82"/>
      <c r="B27" s="30" t="s">
        <v>38</v>
      </c>
      <c r="C27" s="31"/>
      <c r="D27" s="32"/>
      <c r="E27" s="32"/>
      <c r="F27" s="33">
        <v>29.6</v>
      </c>
      <c r="G27" s="33">
        <v>9</v>
      </c>
      <c r="H27" s="33">
        <v>0</v>
      </c>
      <c r="I27" s="33">
        <v>0</v>
      </c>
      <c r="J27" s="33">
        <v>64.8</v>
      </c>
      <c r="K27" s="33">
        <v>9</v>
      </c>
      <c r="L27" s="33">
        <v>70.2</v>
      </c>
      <c r="M27" s="33">
        <v>22</v>
      </c>
      <c r="N27" s="33"/>
      <c r="O27" s="33"/>
      <c r="P27" s="33">
        <v>1.6</v>
      </c>
      <c r="Q27" s="33">
        <v>8</v>
      </c>
      <c r="R27" s="33">
        <v>8.1999999999999993</v>
      </c>
      <c r="S27" s="33">
        <v>12</v>
      </c>
      <c r="T27" s="33">
        <v>0.4</v>
      </c>
      <c r="U27" s="33">
        <v>2</v>
      </c>
      <c r="V27" s="33"/>
      <c r="W27" s="33"/>
      <c r="X27" s="33"/>
      <c r="Y27" s="33"/>
      <c r="Z27" s="33"/>
      <c r="AA27" s="33"/>
      <c r="AB27" s="33"/>
      <c r="AC27" s="33"/>
      <c r="AD27" s="34">
        <f>SUM(AB27,Z27,X27,V27,T27,R27,P27,N27,L27,J27,H27,F27)</f>
        <v>174.79999999999998</v>
      </c>
    </row>
    <row r="28" spans="1:30" ht="12" customHeight="1" x14ac:dyDescent="0.25">
      <c r="A28" s="80">
        <v>7</v>
      </c>
      <c r="B28" s="49" t="s">
        <v>39</v>
      </c>
      <c r="C28" s="50"/>
      <c r="D28" s="51"/>
      <c r="E28" s="51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76"/>
    </row>
    <row r="29" spans="1:30" ht="12.75" customHeight="1" x14ac:dyDescent="0.25">
      <c r="A29" s="82"/>
      <c r="B29" s="52" t="s">
        <v>40</v>
      </c>
      <c r="C29" s="53"/>
      <c r="D29" s="45"/>
      <c r="E29" s="45"/>
      <c r="F29" s="33">
        <v>12.6</v>
      </c>
      <c r="G29" s="33">
        <v>1</v>
      </c>
      <c r="H29" s="33">
        <v>0</v>
      </c>
      <c r="I29" s="33">
        <v>0</v>
      </c>
      <c r="J29" s="33">
        <v>169.95</v>
      </c>
      <c r="K29" s="33">
        <v>5</v>
      </c>
      <c r="L29" s="33">
        <v>217.42</v>
      </c>
      <c r="M29" s="33">
        <v>15</v>
      </c>
      <c r="N29" s="33">
        <v>513.36</v>
      </c>
      <c r="O29" s="33">
        <v>19</v>
      </c>
      <c r="P29" s="33">
        <v>114.89</v>
      </c>
      <c r="Q29" s="33">
        <v>5</v>
      </c>
      <c r="R29" s="33">
        <v>1015.8</v>
      </c>
      <c r="S29" s="33">
        <v>30</v>
      </c>
      <c r="T29" s="33">
        <v>59</v>
      </c>
      <c r="U29" s="33">
        <v>19</v>
      </c>
      <c r="V29" s="33">
        <v>236.8</v>
      </c>
      <c r="W29" s="33">
        <v>24</v>
      </c>
      <c r="X29" s="33">
        <v>92.2</v>
      </c>
      <c r="Y29" s="33">
        <v>18</v>
      </c>
      <c r="Z29" s="33">
        <v>0.6</v>
      </c>
      <c r="AA29" s="33">
        <v>3</v>
      </c>
      <c r="AB29" s="33">
        <v>13.8</v>
      </c>
      <c r="AC29" s="33">
        <v>4</v>
      </c>
      <c r="AD29" s="34">
        <f>SUM(AB29,Z29,X29,V29,T29,R29,P29,N29,L29,J29,H29,F29)</f>
        <v>2446.42</v>
      </c>
    </row>
    <row r="30" spans="1:30" ht="11.25" customHeight="1" x14ac:dyDescent="0.25">
      <c r="A30" s="6">
        <v>8</v>
      </c>
      <c r="B30" s="35" t="s">
        <v>41</v>
      </c>
      <c r="C30" s="54"/>
      <c r="D30" s="51"/>
      <c r="E30" s="51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76"/>
    </row>
    <row r="31" spans="1:30" ht="10.9" customHeight="1" x14ac:dyDescent="0.25">
      <c r="A31" s="69"/>
      <c r="B31" s="23" t="s">
        <v>42</v>
      </c>
      <c r="C31" s="55"/>
      <c r="D31" s="56"/>
      <c r="E31" s="56"/>
      <c r="F31" s="26">
        <v>11.4</v>
      </c>
      <c r="G31" s="26">
        <v>1</v>
      </c>
      <c r="H31" s="26"/>
      <c r="I31" s="26"/>
      <c r="J31" s="26">
        <v>90.2</v>
      </c>
      <c r="K31" s="26">
        <v>4</v>
      </c>
      <c r="L31" s="26">
        <v>109.4</v>
      </c>
      <c r="M31" s="26">
        <v>13</v>
      </c>
      <c r="N31" s="26">
        <v>266.2</v>
      </c>
      <c r="O31" s="26">
        <v>11</v>
      </c>
      <c r="P31" s="26">
        <v>389.2</v>
      </c>
      <c r="Q31" s="26">
        <v>20</v>
      </c>
      <c r="R31" s="26">
        <v>642.20000000000005</v>
      </c>
      <c r="S31" s="26">
        <v>28</v>
      </c>
      <c r="T31" s="26">
        <v>94.4</v>
      </c>
      <c r="U31" s="26">
        <v>14</v>
      </c>
      <c r="V31" s="26">
        <v>241.2</v>
      </c>
      <c r="W31" s="26">
        <v>26</v>
      </c>
      <c r="X31" s="26">
        <v>157.80000000000001</v>
      </c>
      <c r="Y31" s="26">
        <v>10</v>
      </c>
      <c r="Z31" s="26">
        <v>0</v>
      </c>
      <c r="AA31" s="26">
        <v>0</v>
      </c>
      <c r="AB31" s="26">
        <v>0</v>
      </c>
      <c r="AC31" s="26"/>
      <c r="AD31" s="27">
        <f>SUM(AB31,Z31,X31,V31,T31,R31,P31,N31,L31,J31,H31,F31)</f>
        <v>2002.0000000000002</v>
      </c>
    </row>
    <row r="32" spans="1:30" ht="12.75" customHeight="1" x14ac:dyDescent="0.25">
      <c r="A32" s="12"/>
      <c r="B32" s="52" t="s">
        <v>43</v>
      </c>
      <c r="C32" s="53"/>
      <c r="D32" s="45"/>
      <c r="E32" s="45"/>
      <c r="F32" s="33">
        <v>9.8000000000000007</v>
      </c>
      <c r="G32" s="33">
        <v>1</v>
      </c>
      <c r="H32" s="33">
        <v>0</v>
      </c>
      <c r="I32" s="33">
        <v>0</v>
      </c>
      <c r="J32" s="33">
        <v>123.4</v>
      </c>
      <c r="K32" s="33">
        <v>6</v>
      </c>
      <c r="L32" s="33">
        <v>98</v>
      </c>
      <c r="M32" s="33">
        <v>11</v>
      </c>
      <c r="N32" s="33">
        <v>147.19999999999999</v>
      </c>
      <c r="O32" s="33">
        <v>14</v>
      </c>
      <c r="P32" s="33">
        <v>41.8</v>
      </c>
      <c r="Q32" s="33">
        <v>15</v>
      </c>
      <c r="R32" s="33"/>
      <c r="S32" s="33"/>
      <c r="T32" s="33">
        <v>95.8</v>
      </c>
      <c r="U32" s="33">
        <v>15</v>
      </c>
      <c r="V32" s="33">
        <v>57.2</v>
      </c>
      <c r="W32" s="33">
        <v>5</v>
      </c>
      <c r="X32" s="33"/>
      <c r="Y32" s="33"/>
      <c r="Z32" s="33"/>
      <c r="AA32" s="33"/>
      <c r="AB32" s="33"/>
      <c r="AC32" s="33"/>
      <c r="AD32" s="34">
        <f>SUM(AB32,Z32,X32,V32,T32,R32,P32,N32,L32,J32,H32,F32)</f>
        <v>573.19999999999993</v>
      </c>
    </row>
    <row r="33" spans="1:30" ht="13.5" customHeight="1" x14ac:dyDescent="0.25">
      <c r="A33" s="6">
        <v>9</v>
      </c>
      <c r="B33" s="57" t="s">
        <v>44</v>
      </c>
      <c r="C33" s="54"/>
      <c r="D33" s="51"/>
      <c r="E33" s="51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76"/>
    </row>
    <row r="34" spans="1:30" ht="11.25" customHeight="1" x14ac:dyDescent="0.25">
      <c r="A34" s="78"/>
      <c r="B34" s="44" t="s">
        <v>45</v>
      </c>
      <c r="C34" s="53"/>
      <c r="D34" s="45"/>
      <c r="E34" s="45"/>
      <c r="F34" s="33">
        <v>1</v>
      </c>
      <c r="G34" s="33">
        <v>5</v>
      </c>
      <c r="H34" s="33">
        <v>0.2</v>
      </c>
      <c r="I34" s="33">
        <v>1</v>
      </c>
      <c r="J34" s="33">
        <v>33.6</v>
      </c>
      <c r="K34" s="33">
        <v>5</v>
      </c>
      <c r="L34" s="33">
        <v>34.4</v>
      </c>
      <c r="M34" s="33">
        <v>8</v>
      </c>
      <c r="N34" s="33">
        <v>256.8</v>
      </c>
      <c r="O34" s="33">
        <v>19</v>
      </c>
      <c r="P34" s="33">
        <v>307.60000000000002</v>
      </c>
      <c r="Q34" s="33">
        <v>14</v>
      </c>
      <c r="R34" s="33">
        <v>242.8</v>
      </c>
      <c r="S34" s="33">
        <v>27</v>
      </c>
      <c r="T34" s="33">
        <v>53.2</v>
      </c>
      <c r="U34" s="33">
        <v>14</v>
      </c>
      <c r="V34" s="33">
        <v>111.4</v>
      </c>
      <c r="W34" s="33">
        <v>14</v>
      </c>
      <c r="X34" s="33">
        <v>143.6</v>
      </c>
      <c r="Y34" s="33">
        <v>8</v>
      </c>
      <c r="Z34" s="33">
        <v>1.4</v>
      </c>
      <c r="AA34" s="33">
        <v>1</v>
      </c>
      <c r="AB34" s="33">
        <v>5.6</v>
      </c>
      <c r="AC34" s="33">
        <v>4</v>
      </c>
      <c r="AD34" s="34">
        <f>SUM(AB34,Z34,X34,V34,T34,R34,P34,N34,L34,J34,H34,F34)</f>
        <v>1191.6000000000001</v>
      </c>
    </row>
    <row r="35" spans="1:30" ht="12" customHeight="1" x14ac:dyDescent="0.25">
      <c r="A35" s="6">
        <v>10</v>
      </c>
      <c r="B35" s="35" t="s">
        <v>46</v>
      </c>
      <c r="C35" s="54"/>
      <c r="D35" s="51"/>
      <c r="E35" s="51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76"/>
    </row>
    <row r="36" spans="1:30" ht="10.5" customHeight="1" x14ac:dyDescent="0.25">
      <c r="A36" s="12"/>
      <c r="B36" s="30" t="s">
        <v>47</v>
      </c>
      <c r="C36" s="53"/>
      <c r="D36" s="45"/>
      <c r="E36" s="45"/>
      <c r="F36" s="33">
        <v>15</v>
      </c>
      <c r="G36" s="33">
        <v>4</v>
      </c>
      <c r="H36" s="33">
        <v>0</v>
      </c>
      <c r="I36" s="33">
        <v>0</v>
      </c>
      <c r="J36" s="33">
        <v>154.19999999999999</v>
      </c>
      <c r="K36" s="33">
        <v>6</v>
      </c>
      <c r="L36" s="33">
        <v>168.4</v>
      </c>
      <c r="M36" s="33">
        <v>14</v>
      </c>
      <c r="N36" s="33">
        <v>382.6</v>
      </c>
      <c r="O36" s="33">
        <v>24</v>
      </c>
      <c r="P36" s="33">
        <v>354.2</v>
      </c>
      <c r="Q36" s="33">
        <v>20</v>
      </c>
      <c r="R36" s="33">
        <v>950.2</v>
      </c>
      <c r="S36" s="33">
        <v>28</v>
      </c>
      <c r="T36" s="33">
        <v>148.19999999999999</v>
      </c>
      <c r="U36" s="33">
        <v>8</v>
      </c>
      <c r="V36" s="33">
        <v>383.6</v>
      </c>
      <c r="W36" s="33">
        <v>23</v>
      </c>
      <c r="X36" s="33">
        <v>210.4</v>
      </c>
      <c r="Y36" s="33">
        <v>5</v>
      </c>
      <c r="Z36" s="33"/>
      <c r="AA36" s="33"/>
      <c r="AB36" s="33">
        <v>1.6</v>
      </c>
      <c r="AC36" s="33">
        <v>1</v>
      </c>
      <c r="AD36" s="34">
        <f>SUM(AB36,Z36,X36,V36,T36,R36,P36,N36,L36,J36,H36,F36)</f>
        <v>2768.3999999999996</v>
      </c>
    </row>
    <row r="37" spans="1:30" ht="11.45" customHeight="1" x14ac:dyDescent="0.25">
      <c r="A37" s="6">
        <v>11</v>
      </c>
      <c r="B37" s="35" t="s">
        <v>48</v>
      </c>
      <c r="C37" s="54"/>
      <c r="D37" s="51"/>
      <c r="E37" s="51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76"/>
    </row>
    <row r="38" spans="1:30" ht="12" customHeight="1" x14ac:dyDescent="0.25">
      <c r="A38" s="12"/>
      <c r="B38" s="30" t="s">
        <v>49</v>
      </c>
      <c r="C38" s="53"/>
      <c r="D38" s="45"/>
      <c r="E38" s="45"/>
      <c r="F38" s="33">
        <v>0.3</v>
      </c>
      <c r="G38" s="33">
        <v>2</v>
      </c>
      <c r="H38" s="33">
        <v>0.1</v>
      </c>
      <c r="I38" s="33">
        <v>1</v>
      </c>
      <c r="J38" s="33">
        <v>28.2</v>
      </c>
      <c r="K38" s="33">
        <v>9</v>
      </c>
      <c r="L38" s="33">
        <v>8.1</v>
      </c>
      <c r="M38" s="33">
        <v>15</v>
      </c>
      <c r="N38" s="33">
        <v>12.7</v>
      </c>
      <c r="O38" s="33">
        <v>20</v>
      </c>
      <c r="P38" s="33">
        <v>6.1</v>
      </c>
      <c r="Q38" s="33">
        <v>20</v>
      </c>
      <c r="R38" s="33">
        <v>15.4</v>
      </c>
      <c r="S38" s="33">
        <v>23</v>
      </c>
      <c r="T38" s="33">
        <v>6.6</v>
      </c>
      <c r="U38" s="33">
        <v>15</v>
      </c>
      <c r="V38" s="33">
        <v>4.0999999999999996</v>
      </c>
      <c r="W38" s="33">
        <v>13</v>
      </c>
      <c r="X38" s="33">
        <v>1.1000000000000001</v>
      </c>
      <c r="Y38" s="33">
        <v>7</v>
      </c>
      <c r="Z38" s="33">
        <v>3.6</v>
      </c>
      <c r="AA38" s="33">
        <v>14</v>
      </c>
      <c r="AB38" s="33"/>
      <c r="AC38" s="33"/>
      <c r="AD38" s="34">
        <f>SUM(AB38,Z38,X38,V38,T38,R38,P38,N38,L38,J38,H38,F38)</f>
        <v>86.299999999999983</v>
      </c>
    </row>
    <row r="39" spans="1:30" ht="11.45" customHeight="1" x14ac:dyDescent="0.25">
      <c r="A39" s="58"/>
      <c r="B39" s="59" t="s">
        <v>50</v>
      </c>
      <c r="C39" s="60"/>
      <c r="D39" s="60"/>
      <c r="E39" s="60"/>
      <c r="F39" s="39">
        <f>SUM(F10:F38)</f>
        <v>207.50000000000003</v>
      </c>
      <c r="G39" s="39"/>
      <c r="H39" s="39">
        <f>SUM(H10:H38)</f>
        <v>87.999999999999986</v>
      </c>
      <c r="I39" s="39"/>
      <c r="J39" s="39">
        <f>SUM(J10:J38)</f>
        <v>1108.69</v>
      </c>
      <c r="K39" s="39"/>
      <c r="L39" s="39">
        <f>SUM(L10:L38)</f>
        <v>5489.3199999999979</v>
      </c>
      <c r="M39" s="39"/>
      <c r="N39" s="39">
        <f>SUM(N10:N38)</f>
        <v>8099.4599999999991</v>
      </c>
      <c r="O39" s="39"/>
      <c r="P39" s="39">
        <f>SUM(P10:P38)</f>
        <v>5498.4900000000016</v>
      </c>
      <c r="Q39" s="39"/>
      <c r="R39" s="39">
        <f>SUM(R10:R38)</f>
        <v>11885.620000000003</v>
      </c>
      <c r="S39" s="83"/>
      <c r="T39" s="39">
        <f>SUM(T38,T36,T34,T32,T31,T29,T27,T26,T24,T22,T20,T18,T16,T13,T12,T11,T10)</f>
        <v>4106.72</v>
      </c>
      <c r="U39" s="83"/>
      <c r="V39" s="39">
        <f>SUM(V10:V38)</f>
        <v>4168.7000000000007</v>
      </c>
      <c r="W39" s="39"/>
      <c r="X39" s="39">
        <f>SUM(X10:X38)</f>
        <v>2590.4</v>
      </c>
      <c r="Y39" s="83"/>
      <c r="Z39" s="39">
        <f>SUM(Z10:Z38)</f>
        <v>174.8</v>
      </c>
      <c r="AA39" s="83"/>
      <c r="AB39" s="39">
        <f>SUM(AB10:AB38)</f>
        <v>83.899999999999991</v>
      </c>
      <c r="AC39" s="84"/>
      <c r="AD39" s="72">
        <f>SUM(AD10:AD38)</f>
        <v>43501.600000000006</v>
      </c>
    </row>
    <row r="40" spans="1:30" ht="11.45" customHeight="1" x14ac:dyDescent="0.25">
      <c r="A40" s="62"/>
      <c r="B40" s="63" t="s">
        <v>51</v>
      </c>
      <c r="C40" s="64"/>
      <c r="D40" s="65"/>
      <c r="E40" s="65"/>
      <c r="F40" s="85">
        <f>F39/G41</f>
        <v>2.6602564102564106</v>
      </c>
      <c r="G40" s="61"/>
      <c r="H40" s="85">
        <f>H39/I41</f>
        <v>1.5999999999999996</v>
      </c>
      <c r="I40" s="61"/>
      <c r="J40" s="85">
        <f>J39/K41</f>
        <v>8.9410483870967745</v>
      </c>
      <c r="K40" s="61"/>
      <c r="L40" s="85">
        <f>L39/M41</f>
        <v>21.359221789883261</v>
      </c>
      <c r="M40" s="61"/>
      <c r="N40" s="85">
        <f>N39/O41</f>
        <v>23.009829545454544</v>
      </c>
      <c r="O40" s="61"/>
      <c r="P40" s="85">
        <f>P39/Q41</f>
        <v>18.45130872483222</v>
      </c>
      <c r="Q40" s="84"/>
      <c r="R40" s="85">
        <f>R39/S41</f>
        <v>31.779732620320864</v>
      </c>
      <c r="S40" s="84"/>
      <c r="T40" s="85">
        <f>T39/U41</f>
        <v>14.879420289855073</v>
      </c>
      <c r="U40" s="84"/>
      <c r="V40" s="85">
        <f>V39/W41</f>
        <v>14.730388692579508</v>
      </c>
      <c r="W40" s="61"/>
      <c r="X40" s="85">
        <f>X39/Y41</f>
        <v>18.242253521126763</v>
      </c>
      <c r="Y40" s="84"/>
      <c r="Z40" s="85">
        <f>Z39/AA41</f>
        <v>1.9000000000000001</v>
      </c>
      <c r="AA40" s="84"/>
      <c r="AB40" s="85">
        <f>AB39/AC41</f>
        <v>1.3754098360655735</v>
      </c>
      <c r="AC40" s="84"/>
      <c r="AD40" s="108">
        <f>AD39/AD41</f>
        <v>18.186287625418064</v>
      </c>
    </row>
    <row r="41" spans="1:30" x14ac:dyDescent="0.25">
      <c r="A41" s="66"/>
      <c r="B41" s="67" t="s">
        <v>52</v>
      </c>
      <c r="C41" s="68"/>
      <c r="D41" s="65"/>
      <c r="E41" s="65"/>
      <c r="F41" s="61"/>
      <c r="G41" s="61">
        <f>SUM(G10:G40)</f>
        <v>78</v>
      </c>
      <c r="H41" s="61"/>
      <c r="I41" s="61">
        <f>SUM(I10:I40)</f>
        <v>55</v>
      </c>
      <c r="J41" s="61"/>
      <c r="K41" s="61">
        <f>SUM(K10:K40)</f>
        <v>124</v>
      </c>
      <c r="L41" s="61"/>
      <c r="M41" s="61">
        <f>SUM(M10:M40)</f>
        <v>257</v>
      </c>
      <c r="N41" s="61"/>
      <c r="O41" s="61">
        <f>SUM(O10:O40)</f>
        <v>352</v>
      </c>
      <c r="P41" s="84"/>
      <c r="Q41" s="61">
        <f>SUM(Q10:Q40)</f>
        <v>298</v>
      </c>
      <c r="R41" s="84"/>
      <c r="S41" s="61">
        <f>SUM(S10:S40)</f>
        <v>374</v>
      </c>
      <c r="T41" s="84"/>
      <c r="U41" s="61">
        <f>SUM(U38,U36,U34,U32,U31,U29,U27,U26,U24,U22,U20,U18,U16,U13,U12,U11,U10)</f>
        <v>276</v>
      </c>
      <c r="V41" s="61"/>
      <c r="W41" s="61">
        <f>SUM(W10:W40)</f>
        <v>283</v>
      </c>
      <c r="X41" s="84"/>
      <c r="Y41" s="61">
        <f>SUM(Y10:Y40)</f>
        <v>142</v>
      </c>
      <c r="Z41" s="84"/>
      <c r="AA41" s="61">
        <f>SUM(AA10:AA40)</f>
        <v>92</v>
      </c>
      <c r="AB41" s="84"/>
      <c r="AC41" s="61">
        <f>SUM(AC10:AC40)</f>
        <v>61</v>
      </c>
      <c r="AD41" s="107">
        <f>SUM(G41:AC41)</f>
        <v>2392</v>
      </c>
    </row>
    <row r="42" spans="1:30" ht="10.9" customHeight="1" x14ac:dyDescent="0.25">
      <c r="A42" s="70"/>
      <c r="B42" s="71" t="s">
        <v>65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97"/>
    </row>
    <row r="43" spans="1:30" ht="10.9" customHeight="1" x14ac:dyDescent="0.25">
      <c r="A43" s="70"/>
      <c r="B43" s="73" t="s">
        <v>66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98"/>
    </row>
    <row r="44" spans="1:30" x14ac:dyDescent="0.25">
      <c r="A44" s="88"/>
      <c r="B44" s="113" t="s">
        <v>57</v>
      </c>
      <c r="C44" s="114"/>
      <c r="D44" s="115"/>
      <c r="E44" s="86"/>
      <c r="F44" s="87">
        <f>F39/15</f>
        <v>13.833333333333336</v>
      </c>
      <c r="G44" s="87"/>
      <c r="H44" s="87">
        <f>H39/11</f>
        <v>7.9999999999999991</v>
      </c>
      <c r="I44" s="87"/>
      <c r="J44" s="87">
        <f>J39/16</f>
        <v>69.293125000000003</v>
      </c>
      <c r="K44" s="87"/>
      <c r="L44" s="87">
        <f>L39/17</f>
        <v>322.9011764705881</v>
      </c>
      <c r="M44" s="87"/>
      <c r="N44" s="87">
        <f>N39/16</f>
        <v>506.21624999999995</v>
      </c>
      <c r="O44" s="87"/>
      <c r="P44" s="87">
        <f>P39/17</f>
        <v>323.44058823529423</v>
      </c>
      <c r="Q44" s="87"/>
      <c r="R44" s="87">
        <f>R39/16</f>
        <v>742.85125000000016</v>
      </c>
      <c r="S44" s="87"/>
      <c r="T44" s="87">
        <f>T39/17</f>
        <v>241.57176470588237</v>
      </c>
      <c r="U44" s="87"/>
      <c r="V44" s="87">
        <f>V39/14</f>
        <v>297.76428571428579</v>
      </c>
      <c r="W44" s="87"/>
      <c r="X44" s="87">
        <f>X39/13</f>
        <v>199.26153846153846</v>
      </c>
      <c r="Y44" s="96"/>
      <c r="Z44" s="96">
        <f>Z39/10</f>
        <v>17.48</v>
      </c>
      <c r="AA44" s="96"/>
      <c r="AB44" s="96">
        <f>AB39/10</f>
        <v>8.3899999999999988</v>
      </c>
      <c r="AC44" s="96"/>
      <c r="AD44" s="96">
        <f>SUM(F44:AC44)</f>
        <v>2751.0033119209224</v>
      </c>
    </row>
    <row r="45" spans="1:30" ht="10.15" customHeight="1" x14ac:dyDescent="0.25">
      <c r="B45" s="116" t="s">
        <v>62</v>
      </c>
      <c r="C45" s="116"/>
      <c r="D45" s="116"/>
      <c r="E45" s="99"/>
      <c r="F45" s="100">
        <f>F44-F7</f>
        <v>-3.3666666666666636</v>
      </c>
      <c r="G45" s="101"/>
      <c r="H45" s="100">
        <f>H44-H7</f>
        <v>-16.600000000000001</v>
      </c>
      <c r="I45" s="101"/>
      <c r="J45" s="100">
        <f>J44-J7</f>
        <v>-7.3068749999999909</v>
      </c>
      <c r="K45" s="101"/>
      <c r="L45" s="100">
        <f>L44-L7</f>
        <v>105.50117647058809</v>
      </c>
      <c r="M45" s="101"/>
      <c r="N45" s="100">
        <f>N44-N7</f>
        <v>53.716249999999945</v>
      </c>
      <c r="O45" s="101"/>
      <c r="P45" s="100">
        <f>P44-P7</f>
        <v>-477.25941176470582</v>
      </c>
      <c r="Q45" s="101"/>
      <c r="R45" s="100">
        <f>R44-R7</f>
        <v>-189.14874999999984</v>
      </c>
      <c r="S45" s="61"/>
      <c r="T45" s="100">
        <f>T44-T7</f>
        <v>-370.52823529411762</v>
      </c>
      <c r="U45" s="61"/>
      <c r="V45" s="100">
        <f>V44-V7</f>
        <v>-170.63571428571419</v>
      </c>
      <c r="W45" s="61"/>
      <c r="X45" s="100">
        <f>X44-X7</f>
        <v>-44.138461538461542</v>
      </c>
      <c r="Y45" s="61"/>
      <c r="Z45" s="100">
        <f>Z44-Z7</f>
        <v>-29.62</v>
      </c>
      <c r="AA45" s="61"/>
      <c r="AB45" s="100">
        <f>AB44-AB7</f>
        <v>-3.5100000000000016</v>
      </c>
      <c r="AC45" s="61"/>
      <c r="AD45" s="100">
        <f>AD44-AD7</f>
        <v>-1152.8966880790776</v>
      </c>
    </row>
    <row r="46" spans="1:30" ht="12" customHeight="1" x14ac:dyDescent="0.25">
      <c r="A46" s="90"/>
      <c r="B46" s="117" t="s">
        <v>63</v>
      </c>
      <c r="C46" s="117"/>
      <c r="D46" s="117"/>
      <c r="E46" s="102"/>
      <c r="F46" s="103">
        <f>F45*100/F7</f>
        <v>-19.573643410852696</v>
      </c>
      <c r="G46" s="104"/>
      <c r="H46" s="103">
        <f>H45*100/H7</f>
        <v>-67.479674796747972</v>
      </c>
      <c r="I46" s="104"/>
      <c r="J46" s="103">
        <f>J45*100/J7</f>
        <v>-9.5390013054830174</v>
      </c>
      <c r="K46" s="104"/>
      <c r="L46" s="103">
        <f>L45*100/L7</f>
        <v>48.528600032469221</v>
      </c>
      <c r="M46" s="104"/>
      <c r="N46" s="103">
        <f>N45*100/N7</f>
        <v>11.87099447513811</v>
      </c>
      <c r="O46" s="104"/>
      <c r="P46" s="103">
        <f>P45*100/P7</f>
        <v>-59.605271857712722</v>
      </c>
      <c r="Q46" s="104"/>
      <c r="R46" s="103">
        <f>R45*100/R7</f>
        <v>-20.294930257510714</v>
      </c>
      <c r="S46" s="39"/>
      <c r="T46" s="103">
        <f>T45*100/T7</f>
        <v>-60.533938130063326</v>
      </c>
      <c r="U46" s="39"/>
      <c r="V46" s="103">
        <f>V45*100/V7</f>
        <v>-36.429486397462469</v>
      </c>
      <c r="W46" s="39"/>
      <c r="X46" s="103">
        <f>X45*100/X7</f>
        <v>-18.134125529359714</v>
      </c>
      <c r="Y46" s="39"/>
      <c r="Z46" s="103">
        <f>Z45*100/Z7</f>
        <v>-62.887473460721864</v>
      </c>
      <c r="AA46" s="39"/>
      <c r="AB46" s="103">
        <f>AB45*100/AB7</f>
        <v>-29.495798319327744</v>
      </c>
      <c r="AC46" s="39"/>
      <c r="AD46" s="105">
        <f>AD45*100/AD7</f>
        <v>-29.531921618870296</v>
      </c>
    </row>
    <row r="47" spans="1:30" ht="8.4499999999999993" customHeight="1" x14ac:dyDescent="0.25">
      <c r="A47" s="106"/>
      <c r="B47" s="109" t="s">
        <v>64</v>
      </c>
      <c r="C47" s="109"/>
      <c r="D47" s="109"/>
      <c r="E47" s="75"/>
      <c r="F47" s="88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45"/>
    </row>
  </sheetData>
  <mergeCells count="6">
    <mergeCell ref="B47:D47"/>
    <mergeCell ref="B7:D7"/>
    <mergeCell ref="B8:D8"/>
    <mergeCell ref="B44:D44"/>
    <mergeCell ref="B45:D45"/>
    <mergeCell ref="B46:D46"/>
  </mergeCells>
  <pageMargins left="0.7" right="0.7" top="0.37" bottom="0.28000000000000003" header="0.3" footer="0.22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Rainfall 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</dc:creator>
  <cp:lastModifiedBy>STATS</cp:lastModifiedBy>
  <cp:lastPrinted>2020-07-02T10:05:39Z</cp:lastPrinted>
  <dcterms:created xsi:type="dcterms:W3CDTF">2018-08-07T05:39:30Z</dcterms:created>
  <dcterms:modified xsi:type="dcterms:W3CDTF">2021-10-11T07:24:20Z</dcterms:modified>
</cp:coreProperties>
</file>