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7490" windowHeight="11010"/>
  </bookViews>
  <sheets>
    <sheet name="Final 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2" i="3"/>
  <c r="V132"/>
  <c r="U132"/>
  <c r="T132"/>
  <c r="S132"/>
  <c r="R132"/>
  <c r="Q132"/>
  <c r="P132"/>
  <c r="G132"/>
  <c r="F132"/>
  <c r="E132"/>
  <c r="D132"/>
  <c r="AA131"/>
  <c r="Z131"/>
  <c r="AA130"/>
  <c r="AB130" s="1"/>
  <c r="AC130" s="1"/>
  <c r="Z130"/>
  <c r="Y129"/>
  <c r="X129"/>
  <c r="W129"/>
  <c r="V129"/>
  <c r="U129"/>
  <c r="T129"/>
  <c r="S129"/>
  <c r="R129"/>
  <c r="Q129"/>
  <c r="P129"/>
  <c r="O129"/>
  <c r="N129"/>
  <c r="K129"/>
  <c r="J129"/>
  <c r="G129"/>
  <c r="F129"/>
  <c r="E129"/>
  <c r="D129"/>
  <c r="AA128"/>
  <c r="AB128" s="1"/>
  <c r="AC128" s="1"/>
  <c r="Z128"/>
  <c r="AA127"/>
  <c r="Z127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AA125"/>
  <c r="AA126" s="1"/>
  <c r="Z125"/>
  <c r="Z126" s="1"/>
  <c r="AA124"/>
  <c r="Z124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AA122"/>
  <c r="Z122"/>
  <c r="AA121"/>
  <c r="AB121" s="1"/>
  <c r="AC121" s="1"/>
  <c r="Z121"/>
  <c r="Y120"/>
  <c r="X120"/>
  <c r="W120"/>
  <c r="V120"/>
  <c r="U120"/>
  <c r="T120"/>
  <c r="S120"/>
  <c r="R120"/>
  <c r="Q120"/>
  <c r="P120"/>
  <c r="O120"/>
  <c r="N120"/>
  <c r="M120"/>
  <c r="L120"/>
  <c r="I120"/>
  <c r="H120"/>
  <c r="G120"/>
  <c r="F120"/>
  <c r="E120"/>
  <c r="D120"/>
  <c r="AA119"/>
  <c r="Z119"/>
  <c r="AA118"/>
  <c r="AB118" s="1"/>
  <c r="AC118" s="1"/>
  <c r="Z118"/>
  <c r="Y117"/>
  <c r="X117"/>
  <c r="W117"/>
  <c r="V117"/>
  <c r="U117"/>
  <c r="T117"/>
  <c r="S117"/>
  <c r="R117"/>
  <c r="Q117"/>
  <c r="P117"/>
  <c r="AA116"/>
  <c r="AB116" s="1"/>
  <c r="AC116" s="1"/>
  <c r="Z116"/>
  <c r="AA115"/>
  <c r="Z11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Y103"/>
  <c r="X103"/>
  <c r="W103"/>
  <c r="V103"/>
  <c r="U103"/>
  <c r="T103"/>
  <c r="S103"/>
  <c r="R103"/>
  <c r="Q103"/>
  <c r="P103"/>
  <c r="G103"/>
  <c r="F103"/>
  <c r="E103"/>
  <c r="D103"/>
  <c r="AA102"/>
  <c r="Z102"/>
  <c r="AA101"/>
  <c r="AB101" s="1"/>
  <c r="AC101" s="1"/>
  <c r="Z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A99"/>
  <c r="AB99" s="1"/>
  <c r="AC99" s="1"/>
  <c r="Z99"/>
  <c r="AA98"/>
  <c r="Z98"/>
  <c r="AA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AA96"/>
  <c r="Z96"/>
  <c r="Z97" s="1"/>
  <c r="AA95"/>
  <c r="Z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A93"/>
  <c r="Z93"/>
  <c r="AA92"/>
  <c r="Z92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A89"/>
  <c r="Z89"/>
  <c r="AA88"/>
  <c r="Z88"/>
  <c r="AA87"/>
  <c r="X87"/>
  <c r="V87"/>
  <c r="T87"/>
  <c r="R87"/>
  <c r="P87"/>
  <c r="H87"/>
  <c r="Z86"/>
  <c r="Z87" s="1"/>
  <c r="AB87" s="1"/>
  <c r="AC87" s="1"/>
  <c r="Z85"/>
  <c r="AB85" s="1"/>
  <c r="AC85" s="1"/>
  <c r="X84"/>
  <c r="V84"/>
  <c r="T84"/>
  <c r="R84"/>
  <c r="P84"/>
  <c r="N84"/>
  <c r="L84"/>
  <c r="H84"/>
  <c r="Z83"/>
  <c r="Z84" s="1"/>
  <c r="AB84" s="1"/>
  <c r="AC84" s="1"/>
  <c r="Z82"/>
  <c r="AB82" s="1"/>
  <c r="AC82" s="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AA80"/>
  <c r="Z80"/>
  <c r="AA79"/>
  <c r="AB79" s="1"/>
  <c r="AC79" s="1"/>
  <c r="Z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AA77"/>
  <c r="AB77" s="1"/>
  <c r="AC77" s="1"/>
  <c r="Z77"/>
  <c r="AA76"/>
  <c r="Z76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AA74"/>
  <c r="Z74"/>
  <c r="AA73"/>
  <c r="Z73"/>
  <c r="V72"/>
  <c r="T72"/>
  <c r="R72"/>
  <c r="P72"/>
  <c r="Z71"/>
  <c r="AB71" s="1"/>
  <c r="AC71" s="1"/>
  <c r="Z70"/>
  <c r="AB70" s="1"/>
  <c r="AC70" s="1"/>
  <c r="V69"/>
  <c r="T69"/>
  <c r="Z68"/>
  <c r="AB67"/>
  <c r="AC67" s="1"/>
  <c r="Z67"/>
  <c r="X66"/>
  <c r="V66"/>
  <c r="T66"/>
  <c r="R66"/>
  <c r="P66"/>
  <c r="N66"/>
  <c r="L66"/>
  <c r="K66"/>
  <c r="J66"/>
  <c r="H66"/>
  <c r="F66"/>
  <c r="D66"/>
  <c r="Z65"/>
  <c r="AB65" s="1"/>
  <c r="AC65" s="1"/>
  <c r="Z64"/>
  <c r="AB64" s="1"/>
  <c r="AC64" s="1"/>
  <c r="X63"/>
  <c r="V63"/>
  <c r="T63"/>
  <c r="R63"/>
  <c r="P63"/>
  <c r="N63"/>
  <c r="L63"/>
  <c r="J63"/>
  <c r="H63"/>
  <c r="F63"/>
  <c r="D63"/>
  <c r="Z62"/>
  <c r="AB62" s="1"/>
  <c r="AC62" s="1"/>
  <c r="Z61"/>
  <c r="AB61" s="1"/>
  <c r="AC61" s="1"/>
  <c r="N52"/>
  <c r="M52"/>
  <c r="M53" s="1"/>
  <c r="N51"/>
  <c r="AA49"/>
  <c r="AA50" s="1"/>
  <c r="Y49"/>
  <c r="X49"/>
  <c r="W49"/>
  <c r="V49"/>
  <c r="V50" s="1"/>
  <c r="U49"/>
  <c r="T49"/>
  <c r="S49"/>
  <c r="R49"/>
  <c r="R50" s="1"/>
  <c r="Q49"/>
  <c r="P49"/>
  <c r="O49"/>
  <c r="N49"/>
  <c r="N50" s="1"/>
  <c r="L49"/>
  <c r="J49"/>
  <c r="H49"/>
  <c r="F49"/>
  <c r="F50" s="1"/>
  <c r="D49"/>
  <c r="AA48"/>
  <c r="Y48"/>
  <c r="X48"/>
  <c r="W48"/>
  <c r="V48"/>
  <c r="U48"/>
  <c r="T48"/>
  <c r="S48"/>
  <c r="R48"/>
  <c r="Q48"/>
  <c r="P48"/>
  <c r="O48"/>
  <c r="O51" s="1"/>
  <c r="N48"/>
  <c r="L48"/>
  <c r="J48"/>
  <c r="H48"/>
  <c r="F48"/>
  <c r="D48"/>
  <c r="X44"/>
  <c r="V44"/>
  <c r="U44"/>
  <c r="T44"/>
  <c r="R44"/>
  <c r="P44"/>
  <c r="F44"/>
  <c r="D44"/>
  <c r="AB43"/>
  <c r="AC43" s="1"/>
  <c r="Z43"/>
  <c r="Z44" s="1"/>
  <c r="AB44" s="1"/>
  <c r="AC44" s="1"/>
  <c r="Z42"/>
  <c r="AB42" s="1"/>
  <c r="AC42" s="1"/>
  <c r="X41"/>
  <c r="V41"/>
  <c r="T41"/>
  <c r="R41"/>
  <c r="P41"/>
  <c r="N41"/>
  <c r="L41"/>
  <c r="J41"/>
  <c r="H41"/>
  <c r="F41"/>
  <c r="D41"/>
  <c r="Z40"/>
  <c r="AB40" s="1"/>
  <c r="AC40" s="1"/>
  <c r="Z39"/>
  <c r="AB39" s="1"/>
  <c r="AC39" s="1"/>
  <c r="X38"/>
  <c r="V38"/>
  <c r="T38"/>
  <c r="R38"/>
  <c r="P38"/>
  <c r="N38"/>
  <c r="L38"/>
  <c r="J38"/>
  <c r="H38"/>
  <c r="F38"/>
  <c r="D38"/>
  <c r="AB37"/>
  <c r="AC37" s="1"/>
  <c r="Z37"/>
  <c r="Z38" s="1"/>
  <c r="AB38" s="1"/>
  <c r="AC38" s="1"/>
  <c r="Z36"/>
  <c r="AB36" s="1"/>
  <c r="AC36" s="1"/>
  <c r="X34"/>
  <c r="V34"/>
  <c r="U34"/>
  <c r="T34"/>
  <c r="R34"/>
  <c r="P34"/>
  <c r="Z33"/>
  <c r="Z34" s="1"/>
  <c r="AB34" s="1"/>
  <c r="AC34" s="1"/>
  <c r="Z32"/>
  <c r="AB32" s="1"/>
  <c r="AC32" s="1"/>
  <c r="AA30"/>
  <c r="Y30"/>
  <c r="Y52" s="1"/>
  <c r="X30"/>
  <c r="X52" s="1"/>
  <c r="W30"/>
  <c r="V30"/>
  <c r="V52" s="1"/>
  <c r="U30"/>
  <c r="U52" s="1"/>
  <c r="T30"/>
  <c r="T52" s="1"/>
  <c r="S30"/>
  <c r="R30"/>
  <c r="R52" s="1"/>
  <c r="Q30"/>
  <c r="Q52" s="1"/>
  <c r="P30"/>
  <c r="P52" s="1"/>
  <c r="L30"/>
  <c r="L52" s="1"/>
  <c r="J30"/>
  <c r="J52" s="1"/>
  <c r="H30"/>
  <c r="H52" s="1"/>
  <c r="F30"/>
  <c r="F52" s="1"/>
  <c r="D30"/>
  <c r="D52" s="1"/>
  <c r="AA29"/>
  <c r="Y29"/>
  <c r="X29"/>
  <c r="X51" s="1"/>
  <c r="W29"/>
  <c r="V29"/>
  <c r="V51" s="1"/>
  <c r="U29"/>
  <c r="T29"/>
  <c r="T51" s="1"/>
  <c r="S29"/>
  <c r="R29"/>
  <c r="R51" s="1"/>
  <c r="Q29"/>
  <c r="P29"/>
  <c r="P51" s="1"/>
  <c r="L29"/>
  <c r="L51" s="1"/>
  <c r="J29"/>
  <c r="J31" s="1"/>
  <c r="H29"/>
  <c r="H51" s="1"/>
  <c r="F29"/>
  <c r="F51" s="1"/>
  <c r="D29"/>
  <c r="D51" s="1"/>
  <c r="AA28"/>
  <c r="F28"/>
  <c r="Z27"/>
  <c r="AB27" s="1"/>
  <c r="AC27" s="1"/>
  <c r="Z26"/>
  <c r="AB26" s="1"/>
  <c r="AC26" s="1"/>
  <c r="AA25"/>
  <c r="F25"/>
  <c r="Z24"/>
  <c r="Z25" s="1"/>
  <c r="Z23"/>
  <c r="AB23" s="1"/>
  <c r="AC23" s="1"/>
  <c r="X22"/>
  <c r="V22"/>
  <c r="T22"/>
  <c r="R22"/>
  <c r="P22"/>
  <c r="H22"/>
  <c r="F22"/>
  <c r="Z21"/>
  <c r="AB21" s="1"/>
  <c r="AC21" s="1"/>
  <c r="Z20"/>
  <c r="AB20" s="1"/>
  <c r="AC20" s="1"/>
  <c r="X19"/>
  <c r="V19"/>
  <c r="T19"/>
  <c r="R19"/>
  <c r="P19"/>
  <c r="L19"/>
  <c r="H19"/>
  <c r="F19"/>
  <c r="D19"/>
  <c r="Z18"/>
  <c r="AB18" s="1"/>
  <c r="AC18" s="1"/>
  <c r="Z17"/>
  <c r="AB17" s="1"/>
  <c r="AC17" s="1"/>
  <c r="X16"/>
  <c r="T16"/>
  <c r="R16"/>
  <c r="P16"/>
  <c r="L16"/>
  <c r="J16"/>
  <c r="H16"/>
  <c r="F16"/>
  <c r="D16"/>
  <c r="Z15"/>
  <c r="AB14"/>
  <c r="AC14" s="1"/>
  <c r="Z14"/>
  <c r="V12"/>
  <c r="T12"/>
  <c r="R12"/>
  <c r="P12"/>
  <c r="H12"/>
  <c r="Z11"/>
  <c r="AB11" s="1"/>
  <c r="AC11" s="1"/>
  <c r="Z10"/>
  <c r="AB10" s="1"/>
  <c r="AC10" s="1"/>
  <c r="X9"/>
  <c r="V9"/>
  <c r="T9"/>
  <c r="R9"/>
  <c r="P9"/>
  <c r="N9"/>
  <c r="L9"/>
  <c r="J9"/>
  <c r="H9"/>
  <c r="F9"/>
  <c r="D9"/>
  <c r="AB8"/>
  <c r="AC8" s="1"/>
  <c r="Z7"/>
  <c r="AB73" l="1"/>
  <c r="AC73" s="1"/>
  <c r="Q51"/>
  <c r="U51"/>
  <c r="U53" s="1"/>
  <c r="Y51"/>
  <c r="Y53" s="1"/>
  <c r="AB74"/>
  <c r="AC74" s="1"/>
  <c r="AB25"/>
  <c r="AC25" s="1"/>
  <c r="D50"/>
  <c r="L50"/>
  <c r="Q50"/>
  <c r="U50"/>
  <c r="Y50"/>
  <c r="N53"/>
  <c r="AB95"/>
  <c r="AC95" s="1"/>
  <c r="AB89"/>
  <c r="AC89" s="1"/>
  <c r="AB92"/>
  <c r="AC92" s="1"/>
  <c r="Z103"/>
  <c r="D106"/>
  <c r="H106"/>
  <c r="L106"/>
  <c r="P106"/>
  <c r="T106"/>
  <c r="X106"/>
  <c r="F106"/>
  <c r="J106"/>
  <c r="N106"/>
  <c r="R106"/>
  <c r="V106"/>
  <c r="AB124"/>
  <c r="AC124" s="1"/>
  <c r="AB97"/>
  <c r="AC97" s="1"/>
  <c r="AB126"/>
  <c r="AC126" s="1"/>
  <c r="Z75"/>
  <c r="Z90"/>
  <c r="AB96"/>
  <c r="AC96" s="1"/>
  <c r="V53"/>
  <c r="Z81"/>
  <c r="AB88"/>
  <c r="AC88" s="1"/>
  <c r="AB102"/>
  <c r="AC102" s="1"/>
  <c r="E106"/>
  <c r="I106"/>
  <c r="M106"/>
  <c r="Q106"/>
  <c r="U106"/>
  <c r="Y106"/>
  <c r="G106"/>
  <c r="K106"/>
  <c r="O106"/>
  <c r="S106"/>
  <c r="W106"/>
  <c r="AB115"/>
  <c r="AC115" s="1"/>
  <c r="AB131"/>
  <c r="AC131" s="1"/>
  <c r="Z104"/>
  <c r="Z100"/>
  <c r="Z117"/>
  <c r="AB125"/>
  <c r="AC125" s="1"/>
  <c r="Z129"/>
  <c r="Z22"/>
  <c r="AB22" s="1"/>
  <c r="AC22" s="1"/>
  <c r="S51"/>
  <c r="W51"/>
  <c r="S31"/>
  <c r="W31"/>
  <c r="H31"/>
  <c r="J50"/>
  <c r="P50"/>
  <c r="T50"/>
  <c r="X50"/>
  <c r="Z69"/>
  <c r="AB69" s="1"/>
  <c r="AC69" s="1"/>
  <c r="Z78"/>
  <c r="AB78" s="1"/>
  <c r="AC78" s="1"/>
  <c r="AA78"/>
  <c r="AA90"/>
  <c r="AB93"/>
  <c r="AC93" s="1"/>
  <c r="AB98"/>
  <c r="AC98" s="1"/>
  <c r="AA103"/>
  <c r="AB103" s="1"/>
  <c r="AC103" s="1"/>
  <c r="AA117"/>
  <c r="AB117" s="1"/>
  <c r="AC117" s="1"/>
  <c r="AB119"/>
  <c r="AC119" s="1"/>
  <c r="AB122"/>
  <c r="AC122" s="1"/>
  <c r="AB127"/>
  <c r="AC127" s="1"/>
  <c r="Z16"/>
  <c r="AB16" s="1"/>
  <c r="AC16" s="1"/>
  <c r="AA31"/>
  <c r="Y31"/>
  <c r="Z41"/>
  <c r="AB41" s="1"/>
  <c r="AC41" s="1"/>
  <c r="H50"/>
  <c r="O50"/>
  <c r="S50"/>
  <c r="W50"/>
  <c r="AB76"/>
  <c r="AC76" s="1"/>
  <c r="AB83"/>
  <c r="AC83" s="1"/>
  <c r="Z94"/>
  <c r="Z120"/>
  <c r="Z123"/>
  <c r="Z19"/>
  <c r="AB19" s="1"/>
  <c r="AC19" s="1"/>
  <c r="Q53"/>
  <c r="U31"/>
  <c r="AA132"/>
  <c r="AB132" s="1"/>
  <c r="AC132" s="1"/>
  <c r="P53"/>
  <c r="T53"/>
  <c r="X53"/>
  <c r="Q31"/>
  <c r="AA75"/>
  <c r="AA81"/>
  <c r="Z132"/>
  <c r="AB80"/>
  <c r="AC80" s="1"/>
  <c r="F53"/>
  <c r="D53"/>
  <c r="L53"/>
  <c r="H53"/>
  <c r="R53"/>
  <c r="Z28"/>
  <c r="AB28" s="1"/>
  <c r="AC28" s="1"/>
  <c r="O52"/>
  <c r="O53" s="1"/>
  <c r="W52"/>
  <c r="AA105"/>
  <c r="AA120"/>
  <c r="Z12"/>
  <c r="AB12" s="1"/>
  <c r="AC12" s="1"/>
  <c r="Z29"/>
  <c r="AB29" s="1"/>
  <c r="AC29" s="1"/>
  <c r="F31"/>
  <c r="T31"/>
  <c r="Z49"/>
  <c r="AB49" s="1"/>
  <c r="AC49" s="1"/>
  <c r="Z72"/>
  <c r="AB72" s="1"/>
  <c r="AC72" s="1"/>
  <c r="AB7"/>
  <c r="AC7" s="1"/>
  <c r="AB15"/>
  <c r="AC15" s="1"/>
  <c r="AB24"/>
  <c r="AC24" s="1"/>
  <c r="Z30"/>
  <c r="D31"/>
  <c r="L31"/>
  <c r="Z48"/>
  <c r="AB48" s="1"/>
  <c r="AC48" s="1"/>
  <c r="Z63"/>
  <c r="AB63" s="1"/>
  <c r="AB68"/>
  <c r="AC68" s="1"/>
  <c r="AA94"/>
  <c r="AA100"/>
  <c r="AA104"/>
  <c r="AA123"/>
  <c r="AA129"/>
  <c r="S52"/>
  <c r="S53" s="1"/>
  <c r="P31"/>
  <c r="X31"/>
  <c r="J51"/>
  <c r="J53" s="1"/>
  <c r="Z66"/>
  <c r="AB66" s="1"/>
  <c r="Z105"/>
  <c r="Z9"/>
  <c r="AB9" s="1"/>
  <c r="AC9" s="1"/>
  <c r="R31"/>
  <c r="V31"/>
  <c r="AB33"/>
  <c r="AC33" s="1"/>
  <c r="AB86"/>
  <c r="AC86" s="1"/>
  <c r="Z106" l="1"/>
  <c r="AB120"/>
  <c r="AC120" s="1"/>
  <c r="AB104"/>
  <c r="AC104" s="1"/>
  <c r="AB81"/>
  <c r="AC81" s="1"/>
  <c r="AB129"/>
  <c r="AC129" s="1"/>
  <c r="AB100"/>
  <c r="AC100" s="1"/>
  <c r="W53"/>
  <c r="AB75"/>
  <c r="AC75" s="1"/>
  <c r="AB90"/>
  <c r="AC90" s="1"/>
  <c r="AB94"/>
  <c r="AC94" s="1"/>
  <c r="AB123"/>
  <c r="AC123" s="1"/>
  <c r="AB52"/>
  <c r="AC52" s="1"/>
  <c r="AB105"/>
  <c r="AC105" s="1"/>
  <c r="AA106"/>
  <c r="AB106" s="1"/>
  <c r="AC106" s="1"/>
  <c r="Z50"/>
  <c r="AB50" s="1"/>
  <c r="AC50" s="1"/>
  <c r="Z31"/>
  <c r="AB31" s="1"/>
  <c r="AC31" s="1"/>
  <c r="AB30"/>
  <c r="AC30" s="1"/>
  <c r="AB51"/>
  <c r="AC51" s="1"/>
  <c r="AB53" l="1"/>
  <c r="AC53" s="1"/>
</calcChain>
</file>

<file path=xl/sharedStrings.xml><?xml version="1.0" encoding="utf-8"?>
<sst xmlns="http://schemas.openxmlformats.org/spreadsheetml/2006/main" count="310" uniqueCount="82">
  <si>
    <t xml:space="preserve">                      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</si>
  <si>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            DIRECTORATE OF AGRICULTURE  &amp; HORTICULTURE</t>
  </si>
  <si>
    <t xml:space="preserve">                                                                                                                                                                                          (DISTRICT WISE BREAK-UP)</t>
  </si>
  <si>
    <t xml:space="preserve"> A = Area in hectares         P = Production in M.T       Y = Average yield in kgs/hectare</t>
  </si>
  <si>
    <t>Sl. No</t>
  </si>
  <si>
    <t>Name of Crop</t>
  </si>
  <si>
    <t>Ri-Bhoi</t>
  </si>
  <si>
    <t>East Khasi Hills</t>
  </si>
  <si>
    <t>West Khasi Hills</t>
  </si>
  <si>
    <t>South West Khasi Hills</t>
  </si>
  <si>
    <t xml:space="preserve"> West Jaintia Hills</t>
  </si>
  <si>
    <t>East Jaintia Hills</t>
  </si>
  <si>
    <t>East Garo Hills</t>
  </si>
  <si>
    <t>North Garo Hills</t>
  </si>
  <si>
    <t>West Garo Hills</t>
  </si>
  <si>
    <t>South Garo Hills</t>
  </si>
  <si>
    <t>Meghalaya</t>
  </si>
  <si>
    <t>% of variation</t>
  </si>
  <si>
    <t>Remarks</t>
  </si>
  <si>
    <t>2018-19</t>
  </si>
  <si>
    <t>Spring Rice</t>
  </si>
  <si>
    <t>A</t>
  </si>
  <si>
    <t>P</t>
  </si>
  <si>
    <t>Y</t>
  </si>
  <si>
    <t>Wheat</t>
  </si>
  <si>
    <t>Small millets</t>
  </si>
  <si>
    <t>(a)</t>
  </si>
  <si>
    <t>Finger Millet</t>
  </si>
  <si>
    <t>(b)</t>
  </si>
  <si>
    <t>Foxtail Millet</t>
  </si>
  <si>
    <t>©</t>
  </si>
  <si>
    <t>Pearl Millet</t>
  </si>
  <si>
    <t>(d)</t>
  </si>
  <si>
    <t>Job's tear</t>
  </si>
  <si>
    <t>(e)</t>
  </si>
  <si>
    <t>Other Millets</t>
  </si>
  <si>
    <t>Total Small</t>
  </si>
  <si>
    <t>Millets</t>
  </si>
  <si>
    <t>Gram pulses</t>
  </si>
  <si>
    <t>Other Rabi Pulses</t>
  </si>
  <si>
    <t>Pea</t>
  </si>
  <si>
    <t>Cow Pea</t>
  </si>
  <si>
    <t>(c)</t>
  </si>
  <si>
    <t>Lentil</t>
  </si>
  <si>
    <t>Others</t>
  </si>
  <si>
    <t>Total</t>
  </si>
  <si>
    <t>Rabi Pulses</t>
  </si>
  <si>
    <t>Total Foodgrain</t>
  </si>
  <si>
    <t>Sesamum</t>
  </si>
  <si>
    <t>Rapeseed &amp;</t>
  </si>
  <si>
    <t xml:space="preserve"> Mustard</t>
  </si>
  <si>
    <t>Linseed</t>
  </si>
  <si>
    <t>Castor</t>
  </si>
  <si>
    <t xml:space="preserve"> Summer Potato</t>
  </si>
  <si>
    <t>**Area increased due to intervention from MIDH scheme</t>
  </si>
  <si>
    <t>Chillies</t>
  </si>
  <si>
    <t>(green)</t>
  </si>
  <si>
    <t>Turmeric</t>
  </si>
  <si>
    <t>Sugarcane</t>
  </si>
  <si>
    <t>Tobacco</t>
  </si>
  <si>
    <t>Arecanut</t>
  </si>
  <si>
    <t>Citrus Fruits</t>
  </si>
  <si>
    <t>Khasi Mandarin</t>
  </si>
  <si>
    <t>Assam lemon</t>
  </si>
  <si>
    <t>Pomelo</t>
  </si>
  <si>
    <t>Total Citrus</t>
  </si>
  <si>
    <t>fruits</t>
  </si>
  <si>
    <t>Cashewnut</t>
  </si>
  <si>
    <t>Tealeaf</t>
  </si>
  <si>
    <t>Black-pepper</t>
  </si>
  <si>
    <t>Rubber</t>
  </si>
  <si>
    <t>Coffee</t>
  </si>
  <si>
    <t>Strawberry</t>
  </si>
  <si>
    <t>Director of Agriculture</t>
  </si>
  <si>
    <t>Director of Horticulture</t>
  </si>
  <si>
    <t xml:space="preserve">   Meghalaya, Shillong.</t>
  </si>
  <si>
    <t>2019-20</t>
  </si>
  <si>
    <t>South West Garo Hills</t>
  </si>
  <si>
    <t>Difference +/-</t>
  </si>
  <si>
    <t xml:space="preserve">                                                                                                                                                        STATE LEVEL CROP STATISTICS REPORT ON RABI CROPS 2019-20</t>
  </si>
  <si>
    <t>Contd/-</t>
  </si>
  <si>
    <t>**Area increased due to intervention from Lakadong Mission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</si>
</sst>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7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6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1" xfId="0" applyFont="1" applyBorder="1" applyAlignment="1">
      <alignment horizontal="center"/>
    </xf>
    <xf numFmtId="0" fontId="6" fillId="0" borderId="8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right" vertical="center"/>
    </xf>
    <xf numFmtId="1" fontId="8" fillId="0" borderId="7" xfId="0" applyNumberFormat="1" applyFont="1" applyFill="1" applyBorder="1" applyAlignment="1">
      <alignment horizontal="right" vertical="center"/>
    </xf>
    <xf numFmtId="1" fontId="8" fillId="0" borderId="7" xfId="1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Fill="1" applyBorder="1" applyAlignment="1"/>
    <xf numFmtId="0" fontId="6" fillId="0" borderId="2" xfId="0" applyFont="1" applyFill="1" applyBorder="1"/>
    <xf numFmtId="0" fontId="6" fillId="0" borderId="7" xfId="0" applyFont="1" applyFill="1" applyBorder="1" applyAlignment="1">
      <alignment wrapText="1"/>
    </xf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" xfId="0" applyFont="1" applyFill="1" applyBorder="1"/>
    <xf numFmtId="0" fontId="8" fillId="0" borderId="7" xfId="1" applyFont="1" applyFill="1" applyBorder="1" applyAlignment="1"/>
    <xf numFmtId="0" fontId="8" fillId="0" borderId="7" xfId="1" applyFont="1" applyFill="1" applyBorder="1" applyAlignment="1">
      <alignment horizontal="right"/>
    </xf>
    <xf numFmtId="0" fontId="8" fillId="0" borderId="7" xfId="1" applyFont="1" applyFill="1" applyBorder="1" applyAlignment="1">
      <alignment vertical="center"/>
    </xf>
    <xf numFmtId="0" fontId="6" fillId="0" borderId="7" xfId="0" applyFont="1" applyFill="1" applyBorder="1"/>
    <xf numFmtId="0" fontId="8" fillId="0" borderId="11" xfId="0" applyFont="1" applyFill="1" applyBorder="1"/>
    <xf numFmtId="1" fontId="8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8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10" fillId="0" borderId="7" xfId="0" applyFont="1" applyFill="1" applyBorder="1" applyAlignment="1">
      <alignment horizontal="center"/>
    </xf>
    <xf numFmtId="0" fontId="10" fillId="0" borderId="11" xfId="0" applyFont="1" applyFill="1" applyBorder="1"/>
    <xf numFmtId="0" fontId="10" fillId="0" borderId="12" xfId="0" applyFont="1" applyFill="1" applyBorder="1"/>
    <xf numFmtId="0" fontId="6" fillId="0" borderId="2" xfId="0" applyFont="1" applyFill="1" applyBorder="1" applyAlignment="1">
      <alignment horizontal="left"/>
    </xf>
    <xf numFmtId="0" fontId="8" fillId="0" borderId="7" xfId="1" applyFont="1" applyFill="1" applyBorder="1" applyAlignment="1">
      <alignment wrapText="1"/>
    </xf>
    <xf numFmtId="0" fontId="8" fillId="0" borderId="7" xfId="1" applyFont="1" applyFill="1" applyBorder="1" applyAlignment="1">
      <alignment horizontal="right" wrapText="1"/>
    </xf>
    <xf numFmtId="1" fontId="6" fillId="0" borderId="7" xfId="0" applyNumberFormat="1" applyFont="1" applyFill="1" applyBorder="1" applyAlignment="1">
      <alignment vertical="center"/>
    </xf>
    <xf numFmtId="0" fontId="8" fillId="0" borderId="12" xfId="0" applyFont="1" applyFill="1" applyBorder="1"/>
    <xf numFmtId="1" fontId="8" fillId="0" borderId="7" xfId="1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1" fontId="6" fillId="2" borderId="7" xfId="1" applyNumberFormat="1" applyFont="1" applyFill="1" applyBorder="1" applyAlignment="1">
      <alignment horizontal="right" vertical="center"/>
    </xf>
    <xf numFmtId="1" fontId="6" fillId="2" borderId="7" xfId="0" applyNumberFormat="1" applyFont="1" applyFill="1" applyBorder="1" applyAlignment="1">
      <alignment horizontal="right" vertical="center"/>
    </xf>
    <xf numFmtId="1" fontId="13" fillId="2" borderId="7" xfId="0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/>
    </xf>
    <xf numFmtId="0" fontId="12" fillId="2" borderId="12" xfId="0" applyFont="1" applyFill="1" applyBorder="1" applyAlignment="1">
      <alignment vertical="top" wrapText="1"/>
    </xf>
    <xf numFmtId="1" fontId="13" fillId="2" borderId="7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Fill="1" applyBorder="1"/>
    <xf numFmtId="0" fontId="12" fillId="0" borderId="7" xfId="0" applyFont="1" applyFill="1" applyBorder="1" applyAlignment="1">
      <alignment horizontal="center"/>
    </xf>
    <xf numFmtId="0" fontId="6" fillId="0" borderId="7" xfId="1" applyFont="1" applyFill="1" applyBorder="1" applyAlignment="1">
      <alignment horizontal="right" vertical="center"/>
    </xf>
    <xf numFmtId="1" fontId="6" fillId="0" borderId="7" xfId="0" applyNumberFormat="1" applyFont="1" applyFill="1" applyBorder="1" applyAlignment="1">
      <alignment horizontal="right" vertical="center"/>
    </xf>
    <xf numFmtId="1" fontId="13" fillId="0" borderId="7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/>
    </xf>
    <xf numFmtId="0" fontId="12" fillId="0" borderId="11" xfId="0" applyFont="1" applyFill="1" applyBorder="1"/>
    <xf numFmtId="1" fontId="6" fillId="0" borderId="7" xfId="1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/>
    </xf>
    <xf numFmtId="0" fontId="12" fillId="0" borderId="12" xfId="0" applyFont="1" applyFill="1" applyBorder="1"/>
    <xf numFmtId="1" fontId="13" fillId="0" borderId="7" xfId="1" applyNumberFormat="1" applyFont="1" applyFill="1" applyBorder="1" applyAlignment="1">
      <alignment horizontal="right" vertical="center"/>
    </xf>
    <xf numFmtId="1" fontId="14" fillId="0" borderId="7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/>
    <xf numFmtId="0" fontId="8" fillId="0" borderId="9" xfId="0" applyFont="1" applyFill="1" applyBorder="1" applyAlignment="1"/>
    <xf numFmtId="1" fontId="14" fillId="0" borderId="7" xfId="1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/>
    <xf numFmtId="0" fontId="0" fillId="0" borderId="1" xfId="0" applyBorder="1" applyAlignment="1">
      <alignment horizontal="center"/>
    </xf>
    <xf numFmtId="0" fontId="15" fillId="0" borderId="2" xfId="0" applyFont="1" applyFill="1" applyBorder="1"/>
    <xf numFmtId="0" fontId="15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 vertical="center"/>
    </xf>
    <xf numFmtId="0" fontId="0" fillId="0" borderId="1" xfId="0" applyBorder="1"/>
    <xf numFmtId="0" fontId="0" fillId="0" borderId="9" xfId="0" applyBorder="1" applyAlignment="1">
      <alignment horizontal="center"/>
    </xf>
    <xf numFmtId="0" fontId="15" fillId="0" borderId="11" xfId="0" applyFont="1" applyFill="1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15" fillId="0" borderId="12" xfId="0" applyFont="1" applyFill="1" applyBorder="1"/>
    <xf numFmtId="0" fontId="0" fillId="0" borderId="6" xfId="0" applyBorder="1"/>
    <xf numFmtId="0" fontId="0" fillId="0" borderId="7" xfId="0" applyBorder="1"/>
    <xf numFmtId="0" fontId="15" fillId="0" borderId="11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18" fillId="0" borderId="2" xfId="0" applyFont="1" applyFill="1" applyBorder="1"/>
    <xf numFmtId="0" fontId="18" fillId="0" borderId="7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11" xfId="0" applyFont="1" applyFill="1" applyBorder="1"/>
    <xf numFmtId="0" fontId="17" fillId="0" borderId="6" xfId="0" applyFont="1" applyBorder="1" applyAlignment="1">
      <alignment horizontal="center"/>
    </xf>
    <xf numFmtId="0" fontId="18" fillId="0" borderId="12" xfId="0" applyFont="1" applyFill="1" applyBorder="1"/>
    <xf numFmtId="0" fontId="20" fillId="0" borderId="2" xfId="0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11" xfId="0" applyFont="1" applyFill="1" applyBorder="1"/>
    <xf numFmtId="0" fontId="20" fillId="0" borderId="12" xfId="0" applyFont="1" applyFill="1" applyBorder="1"/>
    <xf numFmtId="0" fontId="15" fillId="0" borderId="2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21" fillId="0" borderId="0" xfId="0" applyFont="1"/>
    <xf numFmtId="1" fontId="0" fillId="0" borderId="7" xfId="0" applyNumberFormat="1" applyBorder="1"/>
    <xf numFmtId="0" fontId="15" fillId="0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Font="1" applyFill="1" applyBorder="1" applyAlignment="1"/>
    <xf numFmtId="0" fontId="17" fillId="0" borderId="7" xfId="0" applyFont="1" applyFill="1" applyBorder="1" applyAlignment="1"/>
    <xf numFmtId="0" fontId="1" fillId="0" borderId="7" xfId="0" applyFont="1" applyFill="1" applyBorder="1" applyAlignment="1"/>
    <xf numFmtId="0" fontId="15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1" fontId="6" fillId="0" borderId="6" xfId="1" applyNumberFormat="1" applyFont="1" applyFill="1" applyBorder="1" applyAlignment="1">
      <alignment horizontal="right" vertical="center"/>
    </xf>
    <xf numFmtId="1" fontId="1" fillId="0" borderId="7" xfId="0" applyNumberFormat="1" applyFont="1" applyBorder="1"/>
    <xf numFmtId="0" fontId="13" fillId="0" borderId="7" xfId="0" applyFont="1" applyFill="1" applyBorder="1" applyAlignment="1">
      <alignment horizontal="right" vertical="center"/>
    </xf>
    <xf numFmtId="0" fontId="22" fillId="0" borderId="7" xfId="0" applyFont="1" applyBorder="1" applyAlignment="1">
      <alignment horizontal="center"/>
    </xf>
    <xf numFmtId="0" fontId="22" fillId="0" borderId="7" xfId="0" quotePrefix="1" applyFont="1" applyBorder="1" applyAlignment="1">
      <alignment horizontal="center"/>
    </xf>
    <xf numFmtId="1" fontId="13" fillId="0" borderId="7" xfId="0" applyNumberFormat="1" applyFont="1" applyBorder="1"/>
    <xf numFmtId="0" fontId="1" fillId="0" borderId="7" xfId="0" applyFont="1" applyBorder="1"/>
    <xf numFmtId="1" fontId="8" fillId="0" borderId="6" xfId="1" applyNumberFormat="1" applyFont="1" applyFill="1" applyBorder="1" applyAlignment="1">
      <alignment horizontal="right" vertical="center"/>
    </xf>
    <xf numFmtId="1" fontId="1" fillId="0" borderId="6" xfId="0" applyNumberFormat="1" applyFont="1" applyBorder="1"/>
    <xf numFmtId="2" fontId="8" fillId="0" borderId="6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" fontId="14" fillId="0" borderId="0" xfId="1" applyNumberFormat="1" applyFont="1" applyFill="1" applyBorder="1" applyAlignment="1">
      <alignment horizontal="right" vertical="center"/>
    </xf>
    <xf numFmtId="0" fontId="1" fillId="0" borderId="0" xfId="0" applyFont="1" applyBorder="1"/>
    <xf numFmtId="2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wrapText="1"/>
    </xf>
    <xf numFmtId="1" fontId="8" fillId="0" borderId="6" xfId="0" applyNumberFormat="1" applyFont="1" applyFill="1" applyBorder="1" applyAlignment="1">
      <alignment horizontal="right" vertical="center"/>
    </xf>
    <xf numFmtId="1" fontId="14" fillId="0" borderId="6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8" fillId="0" borderId="6" xfId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" fontId="13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/>
    </xf>
    <xf numFmtId="0" fontId="25" fillId="0" borderId="11" xfId="0" applyFont="1" applyFill="1" applyBorder="1"/>
    <xf numFmtId="0" fontId="25" fillId="0" borderId="6" xfId="0" applyFont="1" applyFill="1" applyBorder="1" applyAlignment="1">
      <alignment horizontal="center"/>
    </xf>
    <xf numFmtId="1" fontId="25" fillId="0" borderId="6" xfId="0" applyNumberFormat="1" applyFont="1" applyFill="1" applyBorder="1" applyAlignment="1">
      <alignment horizontal="right" vertical="center"/>
    </xf>
    <xf numFmtId="1" fontId="26" fillId="0" borderId="6" xfId="0" applyNumberFormat="1" applyFont="1" applyFill="1" applyBorder="1" applyAlignment="1">
      <alignment horizontal="right" vertical="center"/>
    </xf>
    <xf numFmtId="1" fontId="25" fillId="0" borderId="6" xfId="1" applyNumberFormat="1" applyFont="1" applyFill="1" applyBorder="1" applyAlignment="1">
      <alignment horizontal="right" vertical="center"/>
    </xf>
    <xf numFmtId="2" fontId="25" fillId="0" borderId="6" xfId="0" applyNumberFormat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wrapText="1"/>
    </xf>
    <xf numFmtId="0" fontId="24" fillId="0" borderId="0" xfId="0" applyFont="1"/>
    <xf numFmtId="0" fontId="25" fillId="0" borderId="7" xfId="0" applyFont="1" applyFill="1" applyBorder="1" applyAlignment="1">
      <alignment horizontal="center"/>
    </xf>
    <xf numFmtId="1" fontId="25" fillId="0" borderId="7" xfId="0" applyNumberFormat="1" applyFont="1" applyFill="1" applyBorder="1" applyAlignment="1">
      <alignment horizontal="right" vertical="center"/>
    </xf>
    <xf numFmtId="1" fontId="26" fillId="0" borderId="7" xfId="0" applyNumberFormat="1" applyFont="1" applyFill="1" applyBorder="1" applyAlignment="1">
      <alignment horizontal="right" vertical="center"/>
    </xf>
    <xf numFmtId="1" fontId="25" fillId="0" borderId="7" xfId="1" applyNumberFormat="1" applyFont="1" applyFill="1" applyBorder="1" applyAlignment="1">
      <alignment horizontal="right" vertical="center"/>
    </xf>
    <xf numFmtId="2" fontId="25" fillId="0" borderId="7" xfId="0" applyNumberFormat="1" applyFont="1" applyFill="1" applyBorder="1" applyAlignment="1">
      <alignment horizontal="right" vertical="center"/>
    </xf>
    <xf numFmtId="0" fontId="25" fillId="0" borderId="6" xfId="0" applyFont="1" applyBorder="1" applyAlignment="1">
      <alignment horizontal="center"/>
    </xf>
    <xf numFmtId="0" fontId="25" fillId="0" borderId="12" xfId="0" applyFont="1" applyFill="1" applyBorder="1"/>
    <xf numFmtId="1" fontId="26" fillId="0" borderId="7" xfId="1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2" xfId="0" applyFont="1" applyFill="1" applyBorder="1"/>
    <xf numFmtId="0" fontId="25" fillId="0" borderId="1" xfId="0" applyFont="1" applyFill="1" applyBorder="1" applyAlignment="1">
      <alignment wrapText="1"/>
    </xf>
    <xf numFmtId="0" fontId="24" fillId="0" borderId="7" xfId="0" applyFont="1" applyBorder="1"/>
    <xf numFmtId="0" fontId="25" fillId="0" borderId="3" xfId="0" applyFont="1" applyFill="1" applyBorder="1" applyAlignment="1">
      <alignment wrapText="1"/>
    </xf>
    <xf numFmtId="0" fontId="25" fillId="0" borderId="13" xfId="0" applyFont="1" applyFill="1" applyBorder="1" applyAlignment="1">
      <alignment wrapText="1"/>
    </xf>
    <xf numFmtId="0" fontId="25" fillId="0" borderId="14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8"/>
  <sheetViews>
    <sheetView tabSelected="1" topLeftCell="A85" workbookViewId="0">
      <selection activeCell="AD115" sqref="AD115:AD117"/>
    </sheetView>
  </sheetViews>
  <sheetFormatPr defaultRowHeight="15"/>
  <cols>
    <col min="1" max="1" width="3.28515625" customWidth="1"/>
    <col min="2" max="2" width="14.42578125" customWidth="1"/>
    <col min="3" max="3" width="4.140625" customWidth="1"/>
    <col min="4" max="25" width="6.140625" customWidth="1"/>
    <col min="26" max="26" width="7.5703125" customWidth="1"/>
    <col min="27" max="27" width="7.140625" customWidth="1"/>
    <col min="28" max="28" width="6" customWidth="1"/>
    <col min="29" max="29" width="6.140625" customWidth="1"/>
    <col min="30" max="30" width="11.140625" customWidth="1"/>
  </cols>
  <sheetData>
    <row r="1" spans="1:30" ht="12.75" customHeight="1">
      <c r="B1" s="1" t="s">
        <v>0</v>
      </c>
      <c r="C1" s="1"/>
      <c r="D1" s="1"/>
      <c r="E1" s="2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3"/>
      <c r="AA1" s="3"/>
      <c r="AB1" s="3"/>
      <c r="AC1" s="3"/>
      <c r="AD1" s="3"/>
    </row>
    <row r="2" spans="1:30" ht="12.75" customHeight="1">
      <c r="B2" s="1" t="s">
        <v>1</v>
      </c>
      <c r="C2" s="1"/>
      <c r="D2" s="1"/>
      <c r="E2" s="2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3"/>
      <c r="AA2" s="3"/>
      <c r="AB2" s="3"/>
      <c r="AC2" s="3"/>
      <c r="AD2" s="3"/>
    </row>
    <row r="3" spans="1:30" ht="12.75" customHeight="1">
      <c r="A3" s="1" t="s">
        <v>2</v>
      </c>
      <c r="B3" s="1" t="s">
        <v>79</v>
      </c>
      <c r="C3" s="2"/>
      <c r="D3" s="2"/>
      <c r="E3" s="2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5" t="s">
        <v>3</v>
      </c>
      <c r="U3" s="5"/>
      <c r="V3" s="5"/>
      <c r="W3" s="5"/>
      <c r="X3" s="5"/>
      <c r="Y3" s="5"/>
      <c r="Z3" s="6"/>
      <c r="AA3" s="6"/>
      <c r="AB3" s="6"/>
      <c r="AD3" s="3"/>
    </row>
    <row r="4" spans="1:30">
      <c r="A4" s="144" t="s">
        <v>4</v>
      </c>
      <c r="B4" s="146" t="s">
        <v>5</v>
      </c>
      <c r="C4" s="7"/>
      <c r="D4" s="148" t="s">
        <v>6</v>
      </c>
      <c r="E4" s="149"/>
      <c r="F4" s="150" t="s">
        <v>7</v>
      </c>
      <c r="G4" s="151"/>
      <c r="H4" s="152" t="s">
        <v>8</v>
      </c>
      <c r="I4" s="153"/>
      <c r="J4" s="150" t="s">
        <v>9</v>
      </c>
      <c r="K4" s="151"/>
      <c r="L4" s="152" t="s">
        <v>10</v>
      </c>
      <c r="M4" s="153"/>
      <c r="N4" s="157" t="s">
        <v>11</v>
      </c>
      <c r="O4" s="158"/>
      <c r="P4" s="152" t="s">
        <v>12</v>
      </c>
      <c r="Q4" s="153"/>
      <c r="R4" s="150" t="s">
        <v>13</v>
      </c>
      <c r="S4" s="151"/>
      <c r="T4" s="152" t="s">
        <v>14</v>
      </c>
      <c r="U4" s="153"/>
      <c r="V4" s="150" t="s">
        <v>77</v>
      </c>
      <c r="W4" s="151"/>
      <c r="X4" s="152" t="s">
        <v>15</v>
      </c>
      <c r="Y4" s="153"/>
      <c r="Z4" s="159" t="s">
        <v>16</v>
      </c>
      <c r="AA4" s="160"/>
      <c r="AB4" s="146" t="s">
        <v>78</v>
      </c>
      <c r="AC4" s="146" t="s">
        <v>17</v>
      </c>
      <c r="AD4" s="146" t="s">
        <v>18</v>
      </c>
    </row>
    <row r="5" spans="1:30">
      <c r="A5" s="145"/>
      <c r="B5" s="147"/>
      <c r="C5" s="8"/>
      <c r="D5" s="9" t="s">
        <v>19</v>
      </c>
      <c r="E5" s="9" t="s">
        <v>76</v>
      </c>
      <c r="F5" s="9" t="s">
        <v>19</v>
      </c>
      <c r="G5" s="9" t="s">
        <v>76</v>
      </c>
      <c r="H5" s="9" t="s">
        <v>19</v>
      </c>
      <c r="I5" s="9" t="s">
        <v>76</v>
      </c>
      <c r="J5" s="9" t="s">
        <v>19</v>
      </c>
      <c r="K5" s="9" t="s">
        <v>76</v>
      </c>
      <c r="L5" s="9" t="s">
        <v>19</v>
      </c>
      <c r="M5" s="9" t="s">
        <v>76</v>
      </c>
      <c r="N5" s="9" t="s">
        <v>19</v>
      </c>
      <c r="O5" s="9" t="s">
        <v>76</v>
      </c>
      <c r="P5" s="9" t="s">
        <v>19</v>
      </c>
      <c r="Q5" s="9" t="s">
        <v>76</v>
      </c>
      <c r="R5" s="9" t="s">
        <v>19</v>
      </c>
      <c r="S5" s="9" t="s">
        <v>76</v>
      </c>
      <c r="T5" s="9" t="s">
        <v>19</v>
      </c>
      <c r="U5" s="9" t="s">
        <v>76</v>
      </c>
      <c r="V5" s="9" t="s">
        <v>19</v>
      </c>
      <c r="W5" s="9" t="s">
        <v>76</v>
      </c>
      <c r="X5" s="9" t="s">
        <v>19</v>
      </c>
      <c r="Y5" s="9" t="s">
        <v>76</v>
      </c>
      <c r="Z5" s="9" t="s">
        <v>19</v>
      </c>
      <c r="AA5" s="9" t="s">
        <v>76</v>
      </c>
      <c r="AB5" s="147"/>
      <c r="AC5" s="147"/>
      <c r="AD5" s="147"/>
    </row>
    <row r="6" spans="1:30">
      <c r="A6" s="119">
        <v>1</v>
      </c>
      <c r="B6" s="120">
        <v>2</v>
      </c>
      <c r="C6" s="119">
        <v>3</v>
      </c>
      <c r="D6" s="119">
        <v>4</v>
      </c>
      <c r="E6" s="120">
        <v>5</v>
      </c>
      <c r="F6" s="119">
        <v>6</v>
      </c>
      <c r="G6" s="120">
        <v>7</v>
      </c>
      <c r="H6" s="119">
        <v>8</v>
      </c>
      <c r="I6" s="120">
        <v>9</v>
      </c>
      <c r="J6" s="119">
        <v>10</v>
      </c>
      <c r="K6" s="120">
        <v>11</v>
      </c>
      <c r="L6" s="119">
        <v>12</v>
      </c>
      <c r="M6" s="120">
        <v>13</v>
      </c>
      <c r="N6" s="119">
        <v>14</v>
      </c>
      <c r="O6" s="120">
        <v>15</v>
      </c>
      <c r="P6" s="119">
        <v>16</v>
      </c>
      <c r="Q6" s="120">
        <v>17</v>
      </c>
      <c r="R6" s="119">
        <v>18</v>
      </c>
      <c r="S6" s="120">
        <v>19</v>
      </c>
      <c r="T6" s="119">
        <v>20</v>
      </c>
      <c r="U6" s="120">
        <v>21</v>
      </c>
      <c r="V6" s="119">
        <v>22</v>
      </c>
      <c r="W6" s="120">
        <v>23</v>
      </c>
      <c r="X6" s="119">
        <v>24</v>
      </c>
      <c r="Y6" s="120">
        <v>25</v>
      </c>
      <c r="Z6" s="120">
        <v>26</v>
      </c>
      <c r="AA6" s="120">
        <v>27</v>
      </c>
      <c r="AB6" s="119">
        <v>28</v>
      </c>
      <c r="AC6" s="120">
        <v>29</v>
      </c>
      <c r="AD6" s="119">
        <v>30</v>
      </c>
    </row>
    <row r="7" spans="1:30" ht="12.75" customHeight="1">
      <c r="A7" s="10">
        <v>1</v>
      </c>
      <c r="B7" s="11" t="s">
        <v>20</v>
      </c>
      <c r="C7" s="12" t="s">
        <v>21</v>
      </c>
      <c r="D7" s="14">
        <v>194</v>
      </c>
      <c r="E7" s="89">
        <v>195</v>
      </c>
      <c r="F7" s="14">
        <v>134</v>
      </c>
      <c r="G7" s="89">
        <v>134</v>
      </c>
      <c r="H7" s="14">
        <v>24</v>
      </c>
      <c r="I7" s="89">
        <v>24</v>
      </c>
      <c r="J7" s="14">
        <v>40</v>
      </c>
      <c r="K7" s="89">
        <v>40</v>
      </c>
      <c r="L7" s="14">
        <v>82</v>
      </c>
      <c r="M7" s="89">
        <v>82</v>
      </c>
      <c r="N7" s="14">
        <v>24</v>
      </c>
      <c r="O7" s="89">
        <v>24</v>
      </c>
      <c r="P7" s="14">
        <v>28</v>
      </c>
      <c r="Q7" s="89">
        <v>28</v>
      </c>
      <c r="R7" s="14">
        <v>73</v>
      </c>
      <c r="S7" s="89">
        <v>73</v>
      </c>
      <c r="T7" s="14">
        <v>7843</v>
      </c>
      <c r="U7" s="89">
        <v>7844</v>
      </c>
      <c r="V7" s="14">
        <v>4917</v>
      </c>
      <c r="W7" s="89">
        <v>4918</v>
      </c>
      <c r="X7" s="14">
        <v>265</v>
      </c>
      <c r="Y7" s="89">
        <v>266</v>
      </c>
      <c r="Z7" s="121">
        <f>X7+V7+T7+R7+P7+N7+L7+J7+H7+F7+D7</f>
        <v>13624</v>
      </c>
      <c r="AA7" s="122">
        <v>13628</v>
      </c>
      <c r="AB7" s="15">
        <f>AA7-Z7</f>
        <v>4</v>
      </c>
      <c r="AC7" s="16">
        <f>AB7*100/Z7</f>
        <v>2.9359953024075163E-2</v>
      </c>
      <c r="AD7" s="154"/>
    </row>
    <row r="8" spans="1:30" ht="12.75" customHeight="1">
      <c r="A8" s="17"/>
      <c r="B8" s="18"/>
      <c r="C8" s="19" t="s">
        <v>22</v>
      </c>
      <c r="D8" s="14">
        <v>421</v>
      </c>
      <c r="E8" s="89">
        <v>424</v>
      </c>
      <c r="F8" s="14">
        <v>287</v>
      </c>
      <c r="G8" s="89">
        <v>287</v>
      </c>
      <c r="H8" s="14">
        <v>55</v>
      </c>
      <c r="I8" s="89">
        <v>55</v>
      </c>
      <c r="J8" s="14">
        <v>107</v>
      </c>
      <c r="K8" s="89">
        <v>107</v>
      </c>
      <c r="L8" s="14">
        <v>190</v>
      </c>
      <c r="M8" s="89">
        <v>190</v>
      </c>
      <c r="N8" s="14">
        <v>56</v>
      </c>
      <c r="O8" s="89">
        <v>56</v>
      </c>
      <c r="P8" s="14">
        <v>51</v>
      </c>
      <c r="Q8" s="89">
        <v>51</v>
      </c>
      <c r="R8" s="14">
        <v>115</v>
      </c>
      <c r="S8" s="89">
        <v>115</v>
      </c>
      <c r="T8" s="14">
        <v>37858</v>
      </c>
      <c r="U8" s="89">
        <v>37869</v>
      </c>
      <c r="V8" s="14">
        <v>23562</v>
      </c>
      <c r="W8" s="89">
        <v>23577</v>
      </c>
      <c r="X8" s="14">
        <v>348</v>
      </c>
      <c r="Y8" s="89">
        <v>350</v>
      </c>
      <c r="Z8" s="121">
        <v>63050</v>
      </c>
      <c r="AA8" s="122">
        <v>63081</v>
      </c>
      <c r="AB8" s="15">
        <f t="shared" ref="AB8:AB78" si="0">AA8-Z8</f>
        <v>31</v>
      </c>
      <c r="AC8" s="16">
        <f t="shared" ref="AC8:AC78" si="1">AB8*100/Z8</f>
        <v>4.9167327517842981E-2</v>
      </c>
      <c r="AD8" s="155"/>
    </row>
    <row r="9" spans="1:30" ht="12.75" customHeight="1">
      <c r="A9" s="20"/>
      <c r="B9" s="21"/>
      <c r="C9" s="12" t="s">
        <v>23</v>
      </c>
      <c r="D9" s="15">
        <f t="shared" ref="D9:Z9" si="2">D8/D7*1000</f>
        <v>2170.103092783505</v>
      </c>
      <c r="E9" s="89">
        <v>2174</v>
      </c>
      <c r="F9" s="15">
        <f t="shared" si="2"/>
        <v>2141.7910447761192</v>
      </c>
      <c r="G9" s="89">
        <v>2142</v>
      </c>
      <c r="H9" s="15">
        <f t="shared" si="2"/>
        <v>2291.6666666666665</v>
      </c>
      <c r="I9" s="89">
        <v>2292</v>
      </c>
      <c r="J9" s="15">
        <f t="shared" si="2"/>
        <v>2675</v>
      </c>
      <c r="K9" s="89">
        <v>2675</v>
      </c>
      <c r="L9" s="15">
        <f t="shared" si="2"/>
        <v>2317.0731707317073</v>
      </c>
      <c r="M9" s="89">
        <v>2317</v>
      </c>
      <c r="N9" s="15">
        <f t="shared" si="2"/>
        <v>2333.3333333333335</v>
      </c>
      <c r="O9" s="89">
        <v>2333</v>
      </c>
      <c r="P9" s="15">
        <f t="shared" si="2"/>
        <v>1821.4285714285713</v>
      </c>
      <c r="Q9" s="89">
        <v>1821</v>
      </c>
      <c r="R9" s="15">
        <f t="shared" si="2"/>
        <v>1575.3424657534247</v>
      </c>
      <c r="S9" s="89">
        <v>1575</v>
      </c>
      <c r="T9" s="15">
        <f t="shared" si="2"/>
        <v>4826.9794721407625</v>
      </c>
      <c r="U9" s="89">
        <v>4828</v>
      </c>
      <c r="V9" s="15">
        <f t="shared" si="2"/>
        <v>4791.9463087248323</v>
      </c>
      <c r="W9" s="89">
        <v>4794</v>
      </c>
      <c r="X9" s="15">
        <f t="shared" si="2"/>
        <v>1313.2075471698113</v>
      </c>
      <c r="Y9" s="89">
        <v>1316</v>
      </c>
      <c r="Z9" s="76">
        <f t="shared" si="2"/>
        <v>4627.8625954198469</v>
      </c>
      <c r="AA9" s="122">
        <v>4629</v>
      </c>
      <c r="AB9" s="15">
        <f t="shared" si="0"/>
        <v>1.1374045801530883</v>
      </c>
      <c r="AC9" s="16">
        <f t="shared" si="1"/>
        <v>2.4577319587637869E-2</v>
      </c>
      <c r="AD9" s="156"/>
    </row>
    <row r="10" spans="1:30" ht="12.75" customHeight="1">
      <c r="A10" s="10">
        <v>2</v>
      </c>
      <c r="B10" s="22" t="s">
        <v>24</v>
      </c>
      <c r="C10" s="12" t="s">
        <v>21</v>
      </c>
      <c r="D10" s="14"/>
      <c r="E10" s="89"/>
      <c r="F10" s="14"/>
      <c r="G10" s="89"/>
      <c r="H10" s="14">
        <v>5</v>
      </c>
      <c r="I10" s="89">
        <v>5</v>
      </c>
      <c r="J10" s="14"/>
      <c r="K10" s="89"/>
      <c r="L10" s="14"/>
      <c r="M10" s="89"/>
      <c r="N10" s="14"/>
      <c r="O10" s="89"/>
      <c r="P10" s="14">
        <v>15</v>
      </c>
      <c r="Q10" s="89">
        <v>15</v>
      </c>
      <c r="R10" s="14">
        <v>43</v>
      </c>
      <c r="S10" s="89">
        <v>43</v>
      </c>
      <c r="T10" s="14">
        <v>193</v>
      </c>
      <c r="U10" s="89">
        <v>194</v>
      </c>
      <c r="V10" s="14">
        <v>206</v>
      </c>
      <c r="W10" s="89">
        <v>207</v>
      </c>
      <c r="X10" s="14"/>
      <c r="Y10" s="89"/>
      <c r="Z10" s="121">
        <f>X10+V10+T10+R10+P10+N10+L10+J10+H10+F10+D10</f>
        <v>462</v>
      </c>
      <c r="AA10" s="122">
        <v>464</v>
      </c>
      <c r="AB10" s="15">
        <f t="shared" si="0"/>
        <v>2</v>
      </c>
      <c r="AC10" s="16">
        <f t="shared" si="1"/>
        <v>0.4329004329004329</v>
      </c>
      <c r="AD10" s="23"/>
    </row>
    <row r="11" spans="1:30" ht="12.75" customHeight="1">
      <c r="A11" s="17"/>
      <c r="B11" s="24"/>
      <c r="C11" s="12" t="s">
        <v>22</v>
      </c>
      <c r="D11" s="14"/>
      <c r="E11" s="89"/>
      <c r="F11" s="14"/>
      <c r="G11" s="89"/>
      <c r="H11" s="14">
        <v>8</v>
      </c>
      <c r="I11" s="89">
        <v>8</v>
      </c>
      <c r="J11" s="14"/>
      <c r="K11" s="89"/>
      <c r="L11" s="14"/>
      <c r="M11" s="89"/>
      <c r="N11" s="14"/>
      <c r="O11" s="89"/>
      <c r="P11" s="14">
        <v>18</v>
      </c>
      <c r="Q11" s="89">
        <v>18</v>
      </c>
      <c r="R11" s="14">
        <v>57</v>
      </c>
      <c r="S11" s="89">
        <v>57</v>
      </c>
      <c r="T11" s="14">
        <v>391</v>
      </c>
      <c r="U11" s="89">
        <v>394</v>
      </c>
      <c r="V11" s="14">
        <v>418</v>
      </c>
      <c r="W11" s="89">
        <v>421</v>
      </c>
      <c r="X11" s="14"/>
      <c r="Y11" s="89"/>
      <c r="Z11" s="121">
        <f>X11+V11+T11+R11+P11+N11+L11+J11+H11+F11+D11</f>
        <v>892</v>
      </c>
      <c r="AA11" s="122">
        <v>898</v>
      </c>
      <c r="AB11" s="15">
        <f t="shared" si="0"/>
        <v>6</v>
      </c>
      <c r="AC11" s="16">
        <f t="shared" si="1"/>
        <v>0.67264573991031396</v>
      </c>
      <c r="AD11" s="23"/>
    </row>
    <row r="12" spans="1:30" ht="12.75" customHeight="1">
      <c r="A12" s="20"/>
      <c r="B12" s="25"/>
      <c r="C12" s="12" t="s">
        <v>23</v>
      </c>
      <c r="D12" s="14"/>
      <c r="E12" s="89"/>
      <c r="F12" s="15"/>
      <c r="G12" s="89"/>
      <c r="H12" s="15">
        <f>H11/H10*1000</f>
        <v>1600</v>
      </c>
      <c r="I12" s="89">
        <v>1600</v>
      </c>
      <c r="J12" s="15"/>
      <c r="K12" s="89"/>
      <c r="L12" s="15"/>
      <c r="M12" s="89"/>
      <c r="N12" s="15"/>
      <c r="O12" s="89"/>
      <c r="P12" s="15">
        <f>P11/P10*1000</f>
        <v>1200</v>
      </c>
      <c r="Q12" s="89">
        <v>1200</v>
      </c>
      <c r="R12" s="15">
        <f>R11/R10*1000</f>
        <v>1325.5813953488371</v>
      </c>
      <c r="S12" s="89">
        <v>1326</v>
      </c>
      <c r="T12" s="15">
        <f>T11/T10*1000</f>
        <v>2025.9067357512954</v>
      </c>
      <c r="U12" s="89">
        <v>2031</v>
      </c>
      <c r="V12" s="15">
        <f>V11/V10*1000</f>
        <v>2029.1262135922329</v>
      </c>
      <c r="W12" s="89">
        <v>2034</v>
      </c>
      <c r="X12" s="15"/>
      <c r="Y12" s="89"/>
      <c r="Z12" s="76">
        <f t="shared" ref="Z12" si="3">Z11/Z10*1000</f>
        <v>1930.7359307359307</v>
      </c>
      <c r="AA12" s="122">
        <v>1935</v>
      </c>
      <c r="AB12" s="15">
        <f t="shared" si="0"/>
        <v>4.2640692640693487</v>
      </c>
      <c r="AC12" s="16">
        <f t="shared" si="1"/>
        <v>0.22085201793722412</v>
      </c>
      <c r="AD12" s="23"/>
    </row>
    <row r="13" spans="1:30" ht="12.75" customHeight="1">
      <c r="A13" s="10">
        <v>3</v>
      </c>
      <c r="B13" s="26" t="s">
        <v>25</v>
      </c>
      <c r="C13" s="12"/>
      <c r="D13" s="27"/>
      <c r="E13" s="89"/>
      <c r="F13" s="28"/>
      <c r="G13" s="89"/>
      <c r="H13" s="27"/>
      <c r="I13" s="89"/>
      <c r="J13" s="27"/>
      <c r="K13" s="89"/>
      <c r="L13" s="28"/>
      <c r="M13" s="89"/>
      <c r="N13" s="27"/>
      <c r="O13" s="89"/>
      <c r="P13" s="27"/>
      <c r="Q13" s="89"/>
      <c r="R13" s="27"/>
      <c r="S13" s="89"/>
      <c r="T13" s="27"/>
      <c r="U13" s="89"/>
      <c r="V13" s="27"/>
      <c r="W13" s="89"/>
      <c r="X13" s="29"/>
      <c r="Y13" s="89"/>
      <c r="Z13" s="121"/>
      <c r="AA13" s="122"/>
      <c r="AB13" s="15"/>
      <c r="AC13" s="16"/>
      <c r="AD13" s="30"/>
    </row>
    <row r="14" spans="1:30" ht="12.75" customHeight="1">
      <c r="A14" s="17" t="s">
        <v>26</v>
      </c>
      <c r="B14" s="24" t="s">
        <v>27</v>
      </c>
      <c r="C14" s="12" t="s">
        <v>21</v>
      </c>
      <c r="D14" s="14">
        <v>13</v>
      </c>
      <c r="E14" s="89">
        <v>13</v>
      </c>
      <c r="F14" s="14">
        <v>73</v>
      </c>
      <c r="G14" s="89">
        <v>73</v>
      </c>
      <c r="H14" s="14">
        <v>176</v>
      </c>
      <c r="I14" s="89">
        <v>175</v>
      </c>
      <c r="J14" s="14">
        <v>24</v>
      </c>
      <c r="K14" s="89">
        <v>24</v>
      </c>
      <c r="L14" s="14">
        <v>158</v>
      </c>
      <c r="M14" s="89">
        <v>158</v>
      </c>
      <c r="N14" s="14"/>
      <c r="O14" s="89"/>
      <c r="P14" s="14">
        <v>217</v>
      </c>
      <c r="Q14" s="89">
        <v>216</v>
      </c>
      <c r="R14" s="14">
        <v>35</v>
      </c>
      <c r="S14" s="89">
        <v>34</v>
      </c>
      <c r="T14" s="14">
        <v>207</v>
      </c>
      <c r="U14" s="89">
        <v>207</v>
      </c>
      <c r="V14" s="14"/>
      <c r="W14" s="89"/>
      <c r="X14" s="14">
        <v>26</v>
      </c>
      <c r="Y14" s="89">
        <v>26</v>
      </c>
      <c r="Z14" s="121">
        <f>X14+V14+T14+R14+P14+N14+L14+J14+H14+F14+D14</f>
        <v>929</v>
      </c>
      <c r="AA14" s="122">
        <v>926</v>
      </c>
      <c r="AB14" s="15">
        <f t="shared" si="0"/>
        <v>-3</v>
      </c>
      <c r="AC14" s="16">
        <f t="shared" si="1"/>
        <v>-0.32292787944025836</v>
      </c>
      <c r="AD14" s="23"/>
    </row>
    <row r="15" spans="1:30" ht="12.75" customHeight="1">
      <c r="A15" s="17"/>
      <c r="B15" s="31"/>
      <c r="C15" s="19" t="s">
        <v>22</v>
      </c>
      <c r="D15" s="14">
        <v>16</v>
      </c>
      <c r="E15" s="89">
        <v>16</v>
      </c>
      <c r="F15" s="14">
        <v>89</v>
      </c>
      <c r="G15" s="89">
        <v>89</v>
      </c>
      <c r="H15" s="14">
        <v>214</v>
      </c>
      <c r="I15" s="89">
        <v>212</v>
      </c>
      <c r="J15" s="14">
        <v>30</v>
      </c>
      <c r="K15" s="89">
        <v>30</v>
      </c>
      <c r="L15" s="14">
        <v>210</v>
      </c>
      <c r="M15" s="89">
        <v>210</v>
      </c>
      <c r="N15" s="32"/>
      <c r="O15" s="89"/>
      <c r="P15" s="14">
        <v>178</v>
      </c>
      <c r="Q15" s="89">
        <v>175</v>
      </c>
      <c r="R15" s="14">
        <v>28</v>
      </c>
      <c r="S15" s="89">
        <v>25</v>
      </c>
      <c r="T15" s="14">
        <v>153</v>
      </c>
      <c r="U15" s="89">
        <v>153</v>
      </c>
      <c r="V15" s="32"/>
      <c r="W15" s="89"/>
      <c r="X15" s="14">
        <v>40</v>
      </c>
      <c r="Y15" s="89">
        <v>40</v>
      </c>
      <c r="Z15" s="121">
        <f>X15+V15+T15+R15+P15+N15+L15+J15+H15+F15+D15</f>
        <v>958</v>
      </c>
      <c r="AA15" s="122">
        <v>950</v>
      </c>
      <c r="AB15" s="15">
        <f t="shared" si="0"/>
        <v>-8</v>
      </c>
      <c r="AC15" s="16">
        <f t="shared" si="1"/>
        <v>-0.83507306889352817</v>
      </c>
      <c r="AD15" s="23"/>
    </row>
    <row r="16" spans="1:30" ht="12.75" customHeight="1">
      <c r="A16" s="20"/>
      <c r="B16" s="25"/>
      <c r="C16" s="12" t="s">
        <v>23</v>
      </c>
      <c r="D16" s="15">
        <f>D15/D14*1000</f>
        <v>1230.7692307692309</v>
      </c>
      <c r="E16" s="89">
        <v>1231</v>
      </c>
      <c r="F16" s="15">
        <f>F15/F14*1000</f>
        <v>1219.1780821917807</v>
      </c>
      <c r="G16" s="89">
        <v>1219</v>
      </c>
      <c r="H16" s="15">
        <f>H15/H14*1000</f>
        <v>1215.9090909090908</v>
      </c>
      <c r="I16" s="89">
        <v>1211</v>
      </c>
      <c r="J16" s="15">
        <f>J15/J14*1000</f>
        <v>1250</v>
      </c>
      <c r="K16" s="89">
        <v>1250</v>
      </c>
      <c r="L16" s="15">
        <f>L15/L14*1000</f>
        <v>1329.1139240506329</v>
      </c>
      <c r="M16" s="89">
        <v>1329</v>
      </c>
      <c r="N16" s="15"/>
      <c r="O16" s="89"/>
      <c r="P16" s="15">
        <f>P15/P14*1000</f>
        <v>820.27649769585253</v>
      </c>
      <c r="Q16" s="89">
        <v>810</v>
      </c>
      <c r="R16" s="15">
        <f>R15/R14*1000</f>
        <v>800</v>
      </c>
      <c r="S16" s="89">
        <v>735</v>
      </c>
      <c r="T16" s="15">
        <f>T15/T14*1000</f>
        <v>739.13043478260863</v>
      </c>
      <c r="U16" s="89">
        <v>739</v>
      </c>
      <c r="V16" s="15"/>
      <c r="W16" s="89"/>
      <c r="X16" s="15">
        <f>X15/X14*1000</f>
        <v>1538.4615384615386</v>
      </c>
      <c r="Y16" s="89">
        <v>1538</v>
      </c>
      <c r="Z16" s="76">
        <f>Z15/Z14*1000</f>
        <v>1031.216361679225</v>
      </c>
      <c r="AA16" s="122">
        <v>1026</v>
      </c>
      <c r="AB16" s="15">
        <f t="shared" si="0"/>
        <v>-5.2163616792249741</v>
      </c>
      <c r="AC16" s="16">
        <f t="shared" si="1"/>
        <v>-0.50584551148225476</v>
      </c>
      <c r="AD16" s="23"/>
    </row>
    <row r="17" spans="1:30" ht="12.75" customHeight="1">
      <c r="A17" s="10" t="s">
        <v>28</v>
      </c>
      <c r="B17" s="22" t="s">
        <v>29</v>
      </c>
      <c r="C17" s="12" t="s">
        <v>21</v>
      </c>
      <c r="D17" s="14">
        <v>11</v>
      </c>
      <c r="E17" s="89">
        <v>10</v>
      </c>
      <c r="F17" s="14">
        <v>52</v>
      </c>
      <c r="G17" s="89">
        <v>52</v>
      </c>
      <c r="H17" s="14">
        <v>41</v>
      </c>
      <c r="I17" s="89">
        <v>40</v>
      </c>
      <c r="J17" s="14">
        <v>5</v>
      </c>
      <c r="K17" s="89">
        <v>5</v>
      </c>
      <c r="L17" s="14">
        <v>47</v>
      </c>
      <c r="M17" s="89">
        <v>47</v>
      </c>
      <c r="N17" s="14"/>
      <c r="O17" s="89"/>
      <c r="P17" s="14">
        <v>162</v>
      </c>
      <c r="Q17" s="89">
        <v>161</v>
      </c>
      <c r="R17" s="14">
        <v>34</v>
      </c>
      <c r="S17" s="89">
        <v>34</v>
      </c>
      <c r="T17" s="14">
        <v>840</v>
      </c>
      <c r="U17" s="89">
        <v>839</v>
      </c>
      <c r="V17" s="14">
        <v>209</v>
      </c>
      <c r="W17" s="89">
        <v>208</v>
      </c>
      <c r="X17" s="14">
        <v>156</v>
      </c>
      <c r="Y17" s="89">
        <v>155</v>
      </c>
      <c r="Z17" s="121">
        <f>X17+V17+T17+R17+P17+N17+L17+J17+H17+F17+D17</f>
        <v>1557</v>
      </c>
      <c r="AA17" s="122">
        <v>1551</v>
      </c>
      <c r="AB17" s="15">
        <f t="shared" si="0"/>
        <v>-6</v>
      </c>
      <c r="AC17" s="16">
        <f t="shared" si="1"/>
        <v>-0.38535645472061658</v>
      </c>
      <c r="AD17" s="23"/>
    </row>
    <row r="18" spans="1:30" ht="12.75" customHeight="1">
      <c r="A18" s="17"/>
      <c r="B18" s="24"/>
      <c r="C18" s="12" t="s">
        <v>22</v>
      </c>
      <c r="D18" s="14">
        <v>14</v>
      </c>
      <c r="E18" s="89">
        <v>12</v>
      </c>
      <c r="F18" s="14">
        <v>73</v>
      </c>
      <c r="G18" s="89">
        <v>73</v>
      </c>
      <c r="H18" s="14">
        <v>56</v>
      </c>
      <c r="I18" s="89">
        <v>54</v>
      </c>
      <c r="J18" s="14">
        <v>7</v>
      </c>
      <c r="K18" s="89">
        <v>7</v>
      </c>
      <c r="L18" s="14">
        <v>73</v>
      </c>
      <c r="M18" s="89">
        <v>73</v>
      </c>
      <c r="N18" s="14"/>
      <c r="O18" s="89"/>
      <c r="P18" s="14">
        <v>217</v>
      </c>
      <c r="Q18" s="89">
        <v>215</v>
      </c>
      <c r="R18" s="14">
        <v>45</v>
      </c>
      <c r="S18" s="89">
        <v>45</v>
      </c>
      <c r="T18" s="14">
        <v>524</v>
      </c>
      <c r="U18" s="89">
        <v>522</v>
      </c>
      <c r="V18" s="14">
        <v>152</v>
      </c>
      <c r="W18" s="89">
        <v>150</v>
      </c>
      <c r="X18" s="14">
        <v>188</v>
      </c>
      <c r="Y18" s="89">
        <v>186</v>
      </c>
      <c r="Z18" s="121">
        <f>X18+V18+T18+R18+P18+N18+L18+J18+H18+F18+D18</f>
        <v>1349</v>
      </c>
      <c r="AA18" s="122">
        <v>1337</v>
      </c>
      <c r="AB18" s="15">
        <f t="shared" si="0"/>
        <v>-12</v>
      </c>
      <c r="AC18" s="16">
        <f t="shared" si="1"/>
        <v>-0.88954781319495924</v>
      </c>
      <c r="AD18" s="23"/>
    </row>
    <row r="19" spans="1:30" ht="12.75" customHeight="1">
      <c r="A19" s="20"/>
      <c r="B19" s="25"/>
      <c r="C19" s="12" t="s">
        <v>23</v>
      </c>
      <c r="D19" s="15">
        <f>D18/D17*1000</f>
        <v>1272.7272727272727</v>
      </c>
      <c r="E19" s="89">
        <v>1200</v>
      </c>
      <c r="F19" s="15">
        <f>F18/F17*1000</f>
        <v>1403.8461538461538</v>
      </c>
      <c r="G19" s="89">
        <v>1404</v>
      </c>
      <c r="H19" s="15">
        <f>H18/H17*1000</f>
        <v>1365.8536585365855</v>
      </c>
      <c r="I19" s="89">
        <v>1350</v>
      </c>
      <c r="J19" s="15">
        <v>1400</v>
      </c>
      <c r="K19" s="89">
        <v>1400</v>
      </c>
      <c r="L19" s="15">
        <f>L18/L17*1000</f>
        <v>1553.191489361702</v>
      </c>
      <c r="M19" s="89">
        <v>1553</v>
      </c>
      <c r="N19" s="15"/>
      <c r="O19" s="89"/>
      <c r="P19" s="15">
        <f>P18/P17*1000</f>
        <v>1339.5061728395062</v>
      </c>
      <c r="Q19" s="89">
        <v>1335</v>
      </c>
      <c r="R19" s="15">
        <f>R18/R17*1000</f>
        <v>1323.5294117647059</v>
      </c>
      <c r="S19" s="89">
        <v>1324</v>
      </c>
      <c r="T19" s="15">
        <f>T18/T17*1000</f>
        <v>623.80952380952385</v>
      </c>
      <c r="U19" s="89">
        <v>622</v>
      </c>
      <c r="V19" s="15">
        <f>V18/V17*1000</f>
        <v>727.27272727272725</v>
      </c>
      <c r="W19" s="89">
        <v>721</v>
      </c>
      <c r="X19" s="15">
        <f>X18/X17*1000</f>
        <v>1205.1282051282051</v>
      </c>
      <c r="Y19" s="89">
        <v>1200</v>
      </c>
      <c r="Z19" s="76">
        <f>Z18/Z17*1000</f>
        <v>866.40976236351958</v>
      </c>
      <c r="AA19" s="122">
        <v>862</v>
      </c>
      <c r="AB19" s="15">
        <f t="shared" si="0"/>
        <v>-4.409762363519576</v>
      </c>
      <c r="AC19" s="16">
        <f t="shared" si="1"/>
        <v>-0.50896960711638106</v>
      </c>
      <c r="AD19" s="23"/>
    </row>
    <row r="20" spans="1:30" ht="12.75" customHeight="1">
      <c r="A20" s="10" t="s">
        <v>30</v>
      </c>
      <c r="B20" s="22" t="s">
        <v>31</v>
      </c>
      <c r="C20" s="12" t="s">
        <v>21</v>
      </c>
      <c r="D20" s="14"/>
      <c r="E20" s="89"/>
      <c r="F20" s="14">
        <v>46</v>
      </c>
      <c r="G20" s="89">
        <v>46</v>
      </c>
      <c r="H20" s="14">
        <v>46</v>
      </c>
      <c r="I20" s="89">
        <v>46</v>
      </c>
      <c r="J20" s="14">
        <v>7</v>
      </c>
      <c r="K20" s="89">
        <v>7</v>
      </c>
      <c r="L20" s="14"/>
      <c r="M20" s="89"/>
      <c r="N20" s="14"/>
      <c r="O20" s="89"/>
      <c r="P20" s="14">
        <v>51</v>
      </c>
      <c r="Q20" s="89">
        <v>51</v>
      </c>
      <c r="R20" s="14">
        <v>30</v>
      </c>
      <c r="S20" s="89">
        <v>30</v>
      </c>
      <c r="T20" s="14">
        <v>58</v>
      </c>
      <c r="U20" s="89">
        <v>58</v>
      </c>
      <c r="V20" s="14">
        <v>26</v>
      </c>
      <c r="W20" s="89">
        <v>26</v>
      </c>
      <c r="X20" s="14">
        <v>57</v>
      </c>
      <c r="Y20" s="14">
        <v>57</v>
      </c>
      <c r="Z20" s="121">
        <f>X20+V20+T20+R20+P20+N20+L20+J20+H20+F20+D20</f>
        <v>321</v>
      </c>
      <c r="AA20" s="121">
        <v>321</v>
      </c>
      <c r="AB20" s="15">
        <f t="shared" si="0"/>
        <v>0</v>
      </c>
      <c r="AC20" s="16">
        <f t="shared" si="1"/>
        <v>0</v>
      </c>
      <c r="AD20" s="23"/>
    </row>
    <row r="21" spans="1:30" ht="12.75" customHeight="1">
      <c r="A21" s="17"/>
      <c r="B21" s="24"/>
      <c r="C21" s="12" t="s">
        <v>22</v>
      </c>
      <c r="D21" s="14"/>
      <c r="E21" s="89"/>
      <c r="F21" s="14">
        <v>56</v>
      </c>
      <c r="G21" s="89">
        <v>56</v>
      </c>
      <c r="H21" s="14">
        <v>52</v>
      </c>
      <c r="I21" s="89">
        <v>52</v>
      </c>
      <c r="J21" s="14">
        <v>10</v>
      </c>
      <c r="K21" s="89">
        <v>10</v>
      </c>
      <c r="L21" s="14"/>
      <c r="M21" s="89"/>
      <c r="N21" s="14"/>
      <c r="O21" s="89"/>
      <c r="P21" s="14">
        <v>57</v>
      </c>
      <c r="Q21" s="89">
        <v>57</v>
      </c>
      <c r="R21" s="14">
        <v>34</v>
      </c>
      <c r="S21" s="89">
        <v>34</v>
      </c>
      <c r="T21" s="14">
        <v>37</v>
      </c>
      <c r="U21" s="89">
        <v>37</v>
      </c>
      <c r="V21" s="14">
        <v>12</v>
      </c>
      <c r="W21" s="89">
        <v>12</v>
      </c>
      <c r="X21" s="14">
        <v>70</v>
      </c>
      <c r="Y21" s="14">
        <v>70</v>
      </c>
      <c r="Z21" s="121">
        <f>X21+V21+T21+R21+P21+N21+L21+J21+H21+F21+D21</f>
        <v>328</v>
      </c>
      <c r="AA21" s="121">
        <v>328</v>
      </c>
      <c r="AB21" s="15">
        <f t="shared" si="0"/>
        <v>0</v>
      </c>
      <c r="AC21" s="16">
        <f t="shared" si="1"/>
        <v>0</v>
      </c>
      <c r="AD21" s="23"/>
    </row>
    <row r="22" spans="1:30" ht="12.75" customHeight="1">
      <c r="A22" s="20"/>
      <c r="B22" s="25"/>
      <c r="C22" s="12" t="s">
        <v>23</v>
      </c>
      <c r="D22" s="15"/>
      <c r="E22" s="89"/>
      <c r="F22" s="15">
        <f>F21/F20*1000</f>
        <v>1217.3913043478262</v>
      </c>
      <c r="G22" s="89">
        <v>1217</v>
      </c>
      <c r="H22" s="15">
        <f>H21/H20*1000</f>
        <v>1130.4347826086955</v>
      </c>
      <c r="I22" s="89">
        <v>1130</v>
      </c>
      <c r="J22" s="14">
        <v>1429</v>
      </c>
      <c r="K22" s="89">
        <v>1429</v>
      </c>
      <c r="L22" s="14"/>
      <c r="M22" s="89"/>
      <c r="N22" s="15"/>
      <c r="O22" s="89"/>
      <c r="P22" s="15">
        <f>P21/P20*1000</f>
        <v>1117.6470588235295</v>
      </c>
      <c r="Q22" s="89">
        <v>1118</v>
      </c>
      <c r="R22" s="15">
        <f>R21/R20*1000</f>
        <v>1133.3333333333333</v>
      </c>
      <c r="S22" s="89">
        <v>1133</v>
      </c>
      <c r="T22" s="15">
        <f>T21/T20*1000</f>
        <v>637.93103448275872</v>
      </c>
      <c r="U22" s="89">
        <v>638</v>
      </c>
      <c r="V22" s="15">
        <f>V21/V20*1000</f>
        <v>461.53846153846155</v>
      </c>
      <c r="W22" s="89">
        <v>462</v>
      </c>
      <c r="X22" s="15">
        <f>X21/X20*1000</f>
        <v>1228.0701754385966</v>
      </c>
      <c r="Y22" s="15">
        <v>1228.0701754385966</v>
      </c>
      <c r="Z22" s="76">
        <f>Z21/Z20*1000</f>
        <v>1021.8068535825544</v>
      </c>
      <c r="AA22" s="76">
        <v>1021.8068535825544</v>
      </c>
      <c r="AB22" s="15">
        <f t="shared" si="0"/>
        <v>0</v>
      </c>
      <c r="AC22" s="16">
        <f t="shared" si="1"/>
        <v>0</v>
      </c>
      <c r="AD22" s="23"/>
    </row>
    <row r="23" spans="1:30" ht="12.75" customHeight="1">
      <c r="A23" s="10" t="s">
        <v>32</v>
      </c>
      <c r="B23" s="22" t="s">
        <v>33</v>
      </c>
      <c r="C23" s="12" t="s">
        <v>21</v>
      </c>
      <c r="D23" s="14"/>
      <c r="E23" s="89"/>
      <c r="F23" s="14">
        <v>50</v>
      </c>
      <c r="G23" s="14">
        <v>50</v>
      </c>
      <c r="H23" s="14"/>
      <c r="I23" s="89"/>
      <c r="J23" s="14"/>
      <c r="K23" s="89"/>
      <c r="L23" s="14"/>
      <c r="M23" s="89"/>
      <c r="N23" s="14"/>
      <c r="O23" s="89"/>
      <c r="P23" s="14"/>
      <c r="Q23" s="89"/>
      <c r="R23" s="14"/>
      <c r="S23" s="89"/>
      <c r="T23" s="14"/>
      <c r="U23" s="89"/>
      <c r="V23" s="14"/>
      <c r="W23" s="89"/>
      <c r="X23" s="14"/>
      <c r="Y23" s="89"/>
      <c r="Z23" s="121">
        <f>X23+V23+T23+R23+P23+N23+L23+J23+H23+F23+D23</f>
        <v>50</v>
      </c>
      <c r="AA23" s="121">
        <v>50</v>
      </c>
      <c r="AB23" s="15">
        <f t="shared" si="0"/>
        <v>0</v>
      </c>
      <c r="AC23" s="16">
        <f t="shared" si="1"/>
        <v>0</v>
      </c>
      <c r="AD23" s="23"/>
    </row>
    <row r="24" spans="1:30" ht="12.75" customHeight="1">
      <c r="A24" s="17"/>
      <c r="B24" s="31"/>
      <c r="C24" s="19" t="s">
        <v>22</v>
      </c>
      <c r="D24" s="14"/>
      <c r="E24" s="89"/>
      <c r="F24" s="14">
        <v>41</v>
      </c>
      <c r="G24" s="14">
        <v>41</v>
      </c>
      <c r="H24" s="14"/>
      <c r="I24" s="89"/>
      <c r="J24" s="14"/>
      <c r="K24" s="89"/>
      <c r="L24" s="14"/>
      <c r="M24" s="89"/>
      <c r="N24" s="14"/>
      <c r="O24" s="89"/>
      <c r="P24" s="14"/>
      <c r="Q24" s="89"/>
      <c r="R24" s="14"/>
      <c r="S24" s="89"/>
      <c r="T24" s="14"/>
      <c r="U24" s="89"/>
      <c r="V24" s="14"/>
      <c r="W24" s="89"/>
      <c r="X24" s="14"/>
      <c r="Y24" s="89"/>
      <c r="Z24" s="121">
        <f>X24+V24+T24+R24+P24+N24+L24+J24+H24+F24+D24</f>
        <v>41</v>
      </c>
      <c r="AA24" s="121">
        <v>41</v>
      </c>
      <c r="AB24" s="15">
        <f t="shared" si="0"/>
        <v>0</v>
      </c>
      <c r="AC24" s="16">
        <f t="shared" si="1"/>
        <v>0</v>
      </c>
      <c r="AD24" s="23"/>
    </row>
    <row r="25" spans="1:30" ht="12.75" customHeight="1">
      <c r="A25" s="20"/>
      <c r="B25" s="25"/>
      <c r="C25" s="12" t="s">
        <v>23</v>
      </c>
      <c r="D25" s="15"/>
      <c r="E25" s="89"/>
      <c r="F25" s="15">
        <f>F24/F23*1000</f>
        <v>820</v>
      </c>
      <c r="G25" s="15">
        <v>820</v>
      </c>
      <c r="H25" s="14"/>
      <c r="I25" s="89"/>
      <c r="J25" s="14"/>
      <c r="K25" s="89"/>
      <c r="L25" s="14"/>
      <c r="M25" s="89"/>
      <c r="N25" s="14"/>
      <c r="O25" s="89"/>
      <c r="P25" s="14"/>
      <c r="Q25" s="89"/>
      <c r="R25" s="14"/>
      <c r="S25" s="89"/>
      <c r="T25" s="14"/>
      <c r="U25" s="89"/>
      <c r="V25" s="14"/>
      <c r="W25" s="89"/>
      <c r="X25" s="15"/>
      <c r="Y25" s="89"/>
      <c r="Z25" s="76">
        <f>Z24/Z23*1000</f>
        <v>820</v>
      </c>
      <c r="AA25" s="76">
        <f>AA24/AA23*1000</f>
        <v>820</v>
      </c>
      <c r="AB25" s="15">
        <f t="shared" si="0"/>
        <v>0</v>
      </c>
      <c r="AC25" s="16">
        <f t="shared" si="1"/>
        <v>0</v>
      </c>
      <c r="AD25" s="23"/>
    </row>
    <row r="26" spans="1:30" ht="12.75" customHeight="1">
      <c r="A26" s="10" t="s">
        <v>34</v>
      </c>
      <c r="B26" s="33" t="s">
        <v>35</v>
      </c>
      <c r="C26" s="19" t="s">
        <v>21</v>
      </c>
      <c r="D26" s="14">
        <v>4</v>
      </c>
      <c r="E26" s="14">
        <v>4</v>
      </c>
      <c r="F26" s="14">
        <v>41</v>
      </c>
      <c r="G26" s="14">
        <v>41</v>
      </c>
      <c r="H26" s="14"/>
      <c r="I26" s="89"/>
      <c r="J26" s="14"/>
      <c r="K26" s="89"/>
      <c r="L26" s="14"/>
      <c r="M26" s="89"/>
      <c r="N26" s="14"/>
      <c r="O26" s="89"/>
      <c r="P26" s="14"/>
      <c r="Q26" s="89"/>
      <c r="R26" s="14"/>
      <c r="S26" s="89"/>
      <c r="T26" s="14"/>
      <c r="U26" s="89"/>
      <c r="V26" s="14"/>
      <c r="W26" s="89"/>
      <c r="X26" s="14"/>
      <c r="Y26" s="89"/>
      <c r="Z26" s="121">
        <f>X26+V26+T26+R26+P26+N26+L26+J26+H26+F26+D26</f>
        <v>45</v>
      </c>
      <c r="AA26" s="121">
        <v>45</v>
      </c>
      <c r="AB26" s="15">
        <f t="shared" si="0"/>
        <v>0</v>
      </c>
      <c r="AC26" s="16">
        <f t="shared" si="1"/>
        <v>0</v>
      </c>
      <c r="AD26" s="34"/>
    </row>
    <row r="27" spans="1:30" ht="12.75" customHeight="1">
      <c r="A27" s="17"/>
      <c r="B27" s="31"/>
      <c r="C27" s="19" t="s">
        <v>22</v>
      </c>
      <c r="D27" s="14">
        <v>4</v>
      </c>
      <c r="E27" s="14">
        <v>4</v>
      </c>
      <c r="F27" s="14">
        <v>63</v>
      </c>
      <c r="G27" s="14">
        <v>63</v>
      </c>
      <c r="H27" s="14"/>
      <c r="I27" s="89"/>
      <c r="J27" s="14"/>
      <c r="K27" s="89"/>
      <c r="L27" s="14"/>
      <c r="M27" s="89"/>
      <c r="N27" s="14"/>
      <c r="O27" s="89"/>
      <c r="P27" s="14"/>
      <c r="Q27" s="89"/>
      <c r="R27" s="14"/>
      <c r="S27" s="89"/>
      <c r="T27" s="14"/>
      <c r="U27" s="89"/>
      <c r="V27" s="14"/>
      <c r="W27" s="89"/>
      <c r="X27" s="14"/>
      <c r="Y27" s="89"/>
      <c r="Z27" s="121">
        <f>X27+V27+T27+R27+P27+N27+L27+J27+H27+F27+D27</f>
        <v>67</v>
      </c>
      <c r="AA27" s="121">
        <v>67</v>
      </c>
      <c r="AB27" s="15">
        <f t="shared" si="0"/>
        <v>0</v>
      </c>
      <c r="AC27" s="16">
        <f t="shared" si="1"/>
        <v>0</v>
      </c>
      <c r="AD27" s="34"/>
    </row>
    <row r="28" spans="1:30" ht="12.75" customHeight="1">
      <c r="A28" s="20"/>
      <c r="B28" s="25"/>
      <c r="C28" s="12" t="s">
        <v>23</v>
      </c>
      <c r="D28" s="15">
        <v>1000</v>
      </c>
      <c r="E28" s="15">
        <v>1000</v>
      </c>
      <c r="F28" s="15">
        <f>F27/F26*1000</f>
        <v>1536.5853658536585</v>
      </c>
      <c r="G28" s="15">
        <v>1536.5853658536585</v>
      </c>
      <c r="H28" s="14"/>
      <c r="I28" s="89"/>
      <c r="J28" s="14"/>
      <c r="K28" s="89"/>
      <c r="L28" s="14"/>
      <c r="M28" s="89"/>
      <c r="N28" s="14"/>
      <c r="O28" s="89"/>
      <c r="P28" s="14"/>
      <c r="Q28" s="89"/>
      <c r="R28" s="14"/>
      <c r="S28" s="89"/>
      <c r="T28" s="14"/>
      <c r="U28" s="89"/>
      <c r="V28" s="14"/>
      <c r="W28" s="89"/>
      <c r="X28" s="15"/>
      <c r="Y28" s="89"/>
      <c r="Z28" s="76">
        <f>Z27/Z26*1000</f>
        <v>1488.8888888888889</v>
      </c>
      <c r="AA28" s="76">
        <f>AA27/AA26*1000</f>
        <v>1488.8888888888889</v>
      </c>
      <c r="AB28" s="15">
        <f t="shared" si="0"/>
        <v>0</v>
      </c>
      <c r="AC28" s="16">
        <f t="shared" si="1"/>
        <v>0</v>
      </c>
      <c r="AD28" s="34"/>
    </row>
    <row r="29" spans="1:30" ht="12.75" customHeight="1">
      <c r="A29" s="10"/>
      <c r="B29" s="35" t="s">
        <v>36</v>
      </c>
      <c r="C29" s="36" t="s">
        <v>21</v>
      </c>
      <c r="D29" s="14">
        <f>D14+D17+D20+D23+D26</f>
        <v>28</v>
      </c>
      <c r="E29" s="107">
        <v>27</v>
      </c>
      <c r="F29" s="14">
        <f>F14+F17+F20+F23+F26</f>
        <v>262</v>
      </c>
      <c r="G29" s="107">
        <v>262</v>
      </c>
      <c r="H29" s="14">
        <f>H14+H17+H20+H23+H26</f>
        <v>263</v>
      </c>
      <c r="I29" s="107">
        <v>261</v>
      </c>
      <c r="J29" s="14">
        <f>J14+J17+J20+J23+J26</f>
        <v>36</v>
      </c>
      <c r="K29" s="107">
        <v>36</v>
      </c>
      <c r="L29" s="14">
        <f>L14+L17+L20+L23+L26</f>
        <v>205</v>
      </c>
      <c r="M29" s="107">
        <v>205</v>
      </c>
      <c r="N29" s="14"/>
      <c r="O29" s="89"/>
      <c r="P29" s="14">
        <f t="shared" ref="P29:X30" si="4">P14+P17+P20+P23+P26</f>
        <v>430</v>
      </c>
      <c r="Q29" s="107">
        <f>Q14+Q17+Q20+Q23+Q26</f>
        <v>428</v>
      </c>
      <c r="R29" s="14">
        <f t="shared" si="4"/>
        <v>99</v>
      </c>
      <c r="S29" s="107">
        <f>S14+S17+S20+S23+S26</f>
        <v>98</v>
      </c>
      <c r="T29" s="14">
        <f t="shared" si="4"/>
        <v>1105</v>
      </c>
      <c r="U29" s="107">
        <f>U14+U17+U20+U23+U26</f>
        <v>1104</v>
      </c>
      <c r="V29" s="14">
        <f t="shared" si="4"/>
        <v>235</v>
      </c>
      <c r="W29" s="107">
        <f>W14+W17+W20+W23+W26</f>
        <v>234</v>
      </c>
      <c r="X29" s="14">
        <f t="shared" si="4"/>
        <v>239</v>
      </c>
      <c r="Y29" s="107">
        <f>Y14+Y17+Y20+Y23+Y26</f>
        <v>238</v>
      </c>
      <c r="Z29" s="121">
        <f>X29+V29+T29+R29+P29+N29+L29+J29+H29+F29+D29</f>
        <v>2902</v>
      </c>
      <c r="AA29" s="117">
        <f>AA14+AA17+AA20+AA23+AA26</f>
        <v>2893</v>
      </c>
      <c r="AB29" s="15">
        <f t="shared" si="0"/>
        <v>-9</v>
      </c>
      <c r="AC29" s="16">
        <f t="shared" si="1"/>
        <v>-0.31013094417643006</v>
      </c>
      <c r="AD29" s="23"/>
    </row>
    <row r="30" spans="1:30" ht="12.75" customHeight="1">
      <c r="A30" s="17"/>
      <c r="B30" s="37" t="s">
        <v>37</v>
      </c>
      <c r="C30" s="36" t="s">
        <v>22</v>
      </c>
      <c r="D30" s="14">
        <f>D15+D18+D21+D24+D27</f>
        <v>34</v>
      </c>
      <c r="E30" s="107">
        <v>32</v>
      </c>
      <c r="F30" s="14">
        <f>F15+F18+F21+F24+F27</f>
        <v>322</v>
      </c>
      <c r="G30" s="107">
        <v>322</v>
      </c>
      <c r="H30" s="14">
        <f>H15+H18+H21+H24+H27</f>
        <v>322</v>
      </c>
      <c r="I30" s="107">
        <v>318</v>
      </c>
      <c r="J30" s="14">
        <f>J15+J18+J21+J24+J27</f>
        <v>47</v>
      </c>
      <c r="K30" s="107">
        <v>47</v>
      </c>
      <c r="L30" s="14">
        <f>L15+L18+L21+L24+L27</f>
        <v>283</v>
      </c>
      <c r="M30" s="107">
        <v>283</v>
      </c>
      <c r="N30" s="14"/>
      <c r="O30" s="89"/>
      <c r="P30" s="14">
        <f t="shared" si="4"/>
        <v>452</v>
      </c>
      <c r="Q30" s="107">
        <f>Q15+Q18+Q21+Q24+Q27</f>
        <v>447</v>
      </c>
      <c r="R30" s="14">
        <f t="shared" si="4"/>
        <v>107</v>
      </c>
      <c r="S30" s="107">
        <f>S15+S18+S21+S24+S27</f>
        <v>104</v>
      </c>
      <c r="T30" s="14">
        <f t="shared" si="4"/>
        <v>714</v>
      </c>
      <c r="U30" s="107">
        <f>U15+U18+U21+U24+U27</f>
        <v>712</v>
      </c>
      <c r="V30" s="14">
        <f t="shared" si="4"/>
        <v>164</v>
      </c>
      <c r="W30" s="107">
        <f>W15+W18+W21+W24+W27</f>
        <v>162</v>
      </c>
      <c r="X30" s="14">
        <f t="shared" si="4"/>
        <v>298</v>
      </c>
      <c r="Y30" s="107">
        <f>Y15+Y18+Y21+Y24+Y27</f>
        <v>296</v>
      </c>
      <c r="Z30" s="121">
        <f>X30+V30+T30+R30+P30+N30+L30+J30+H30+F30+D30</f>
        <v>2743</v>
      </c>
      <c r="AA30" s="117">
        <f>AA15+AA18+AA21+AA24+AA27</f>
        <v>2723</v>
      </c>
      <c r="AB30" s="15">
        <f t="shared" si="0"/>
        <v>-20</v>
      </c>
      <c r="AC30" s="16">
        <f t="shared" si="1"/>
        <v>-0.72912869121399926</v>
      </c>
      <c r="AD30" s="23"/>
    </row>
    <row r="31" spans="1:30" ht="12.75" customHeight="1">
      <c r="A31" s="20"/>
      <c r="B31" s="38"/>
      <c r="C31" s="36" t="s">
        <v>23</v>
      </c>
      <c r="D31" s="15">
        <f>D30/D29*1000</f>
        <v>1214.2857142857142</v>
      </c>
      <c r="E31" s="89">
        <v>1185.1851851851852</v>
      </c>
      <c r="F31" s="15">
        <f>F30/F29*1000</f>
        <v>1229.0076335877861</v>
      </c>
      <c r="G31" s="89">
        <v>1229.0076335877861</v>
      </c>
      <c r="H31" s="15">
        <f>H30/H29*1000</f>
        <v>1224.3346007604564</v>
      </c>
      <c r="I31" s="89">
        <v>1218.3908045977012</v>
      </c>
      <c r="J31" s="15">
        <f>J30/J29*1000</f>
        <v>1305.5555555555557</v>
      </c>
      <c r="K31" s="89">
        <v>1305.5555555555557</v>
      </c>
      <c r="L31" s="15">
        <f>L30/L29*1000</f>
        <v>1380.4878048780486</v>
      </c>
      <c r="M31" s="89">
        <v>1380.4878048780486</v>
      </c>
      <c r="N31" s="15"/>
      <c r="O31" s="89"/>
      <c r="P31" s="15">
        <f t="shared" ref="P31:X31" si="5">P30/P29*1000</f>
        <v>1051.1627906976744</v>
      </c>
      <c r="Q31" s="89">
        <f>Q30/Q29*1000</f>
        <v>1044.3925233644859</v>
      </c>
      <c r="R31" s="15">
        <f t="shared" si="5"/>
        <v>1080.8080808080808</v>
      </c>
      <c r="S31" s="89">
        <f>S30/S29*1000</f>
        <v>1061.2244897959185</v>
      </c>
      <c r="T31" s="15">
        <f t="shared" si="5"/>
        <v>646.15384615384619</v>
      </c>
      <c r="U31" s="89">
        <f>U30/U29*1000</f>
        <v>644.92753623188401</v>
      </c>
      <c r="V31" s="15">
        <f t="shared" si="5"/>
        <v>697.87234042553189</v>
      </c>
      <c r="W31" s="89">
        <f>W30/W29*1000</f>
        <v>692.30769230769226</v>
      </c>
      <c r="X31" s="15">
        <f t="shared" si="5"/>
        <v>1246.8619246861924</v>
      </c>
      <c r="Y31" s="89">
        <f>Y30/Y29*1000</f>
        <v>1243.6974789915967</v>
      </c>
      <c r="Z31" s="76">
        <f>Z30/Z29*1000</f>
        <v>945.21019986216402</v>
      </c>
      <c r="AA31" s="122">
        <f>AA30/AA29*1000</f>
        <v>941.23746975458005</v>
      </c>
      <c r="AB31" s="15">
        <f t="shared" si="0"/>
        <v>-3.9727301075839705</v>
      </c>
      <c r="AC31" s="16">
        <f t="shared" si="1"/>
        <v>-0.42030123121431578</v>
      </c>
      <c r="AD31" s="23"/>
    </row>
    <row r="32" spans="1:30" ht="12.75" customHeight="1">
      <c r="A32" s="10">
        <v>4</v>
      </c>
      <c r="B32" s="22" t="s">
        <v>38</v>
      </c>
      <c r="C32" s="12" t="s">
        <v>21</v>
      </c>
      <c r="D32" s="14"/>
      <c r="E32" s="89"/>
      <c r="F32" s="14"/>
      <c r="G32" s="89"/>
      <c r="H32" s="14"/>
      <c r="I32" s="89"/>
      <c r="J32" s="14"/>
      <c r="K32" s="89"/>
      <c r="L32" s="14"/>
      <c r="M32" s="89"/>
      <c r="N32" s="14"/>
      <c r="O32" s="89"/>
      <c r="P32" s="14">
        <v>322</v>
      </c>
      <c r="Q32" s="89">
        <v>323</v>
      </c>
      <c r="R32" s="14">
        <v>420</v>
      </c>
      <c r="S32" s="89">
        <v>421</v>
      </c>
      <c r="T32" s="14">
        <v>766</v>
      </c>
      <c r="U32" s="89">
        <v>767</v>
      </c>
      <c r="V32" s="14">
        <v>286</v>
      </c>
      <c r="W32" s="89">
        <v>287</v>
      </c>
      <c r="X32" s="14">
        <v>71</v>
      </c>
      <c r="Y32" s="14">
        <v>71</v>
      </c>
      <c r="Z32" s="121">
        <f>X32+V32+T32+R32+P32+N32+L32+J32+H32+F32+D32</f>
        <v>1865</v>
      </c>
      <c r="AA32" s="73">
        <v>1869</v>
      </c>
      <c r="AB32" s="15">
        <f t="shared" si="0"/>
        <v>4</v>
      </c>
      <c r="AC32" s="16">
        <f t="shared" si="1"/>
        <v>0.21447721179624665</v>
      </c>
      <c r="AD32" s="23"/>
    </row>
    <row r="33" spans="1:30" ht="12.75" customHeight="1">
      <c r="A33" s="17"/>
      <c r="B33" s="31"/>
      <c r="C33" s="19" t="s">
        <v>22</v>
      </c>
      <c r="D33" s="14"/>
      <c r="E33" s="89"/>
      <c r="F33" s="14"/>
      <c r="G33" s="89"/>
      <c r="H33" s="14"/>
      <c r="I33" s="89"/>
      <c r="J33" s="14"/>
      <c r="K33" s="89"/>
      <c r="L33" s="14"/>
      <c r="M33" s="89"/>
      <c r="N33" s="14"/>
      <c r="O33" s="89"/>
      <c r="P33" s="14">
        <v>315</v>
      </c>
      <c r="Q33" s="89">
        <v>317</v>
      </c>
      <c r="R33" s="14">
        <v>445</v>
      </c>
      <c r="S33" s="89">
        <v>448</v>
      </c>
      <c r="T33" s="14">
        <v>808</v>
      </c>
      <c r="U33" s="89">
        <v>813</v>
      </c>
      <c r="V33" s="14">
        <v>346</v>
      </c>
      <c r="W33" s="89">
        <v>348</v>
      </c>
      <c r="X33" s="14">
        <v>78</v>
      </c>
      <c r="Y33" s="14">
        <v>78</v>
      </c>
      <c r="Z33" s="121">
        <f>X33+V33+T33+R33+P33+N33+L33+J33+H33+F33+D33</f>
        <v>1992</v>
      </c>
      <c r="AA33" s="73">
        <v>2004</v>
      </c>
      <c r="AB33" s="15">
        <f t="shared" si="0"/>
        <v>12</v>
      </c>
      <c r="AC33" s="16">
        <f t="shared" si="1"/>
        <v>0.60240963855421692</v>
      </c>
      <c r="AD33" s="23"/>
    </row>
    <row r="34" spans="1:30" ht="12.75" customHeight="1">
      <c r="A34" s="20"/>
      <c r="B34" s="25"/>
      <c r="C34" s="12" t="s">
        <v>23</v>
      </c>
      <c r="D34" s="14"/>
      <c r="E34" s="89"/>
      <c r="F34" s="14"/>
      <c r="G34" s="89"/>
      <c r="H34" s="14"/>
      <c r="I34" s="89"/>
      <c r="J34" s="14"/>
      <c r="K34" s="89"/>
      <c r="L34" s="14"/>
      <c r="M34" s="89"/>
      <c r="N34" s="15"/>
      <c r="O34" s="89"/>
      <c r="P34" s="15">
        <f t="shared" ref="P34:T34" si="6">P33/P32*1000</f>
        <v>978.26086956521738</v>
      </c>
      <c r="Q34" s="89">
        <v>981</v>
      </c>
      <c r="R34" s="15">
        <f t="shared" si="6"/>
        <v>1059.5238095238096</v>
      </c>
      <c r="S34" s="89">
        <v>1064</v>
      </c>
      <c r="T34" s="15">
        <f t="shared" si="6"/>
        <v>1054.8302872062663</v>
      </c>
      <c r="U34" s="89">
        <f>U33/U32*1000</f>
        <v>1059.9739243807041</v>
      </c>
      <c r="V34" s="15">
        <f>V33/V32*1000</f>
        <v>1209.7902097902097</v>
      </c>
      <c r="W34" s="89">
        <v>1213</v>
      </c>
      <c r="X34" s="15">
        <f>X33/X32*1000</f>
        <v>1098.5915492957747</v>
      </c>
      <c r="Y34" s="15">
        <v>1098.5915492957747</v>
      </c>
      <c r="Z34" s="76">
        <f>Z33/Z32*1000</f>
        <v>1068.0965147453082</v>
      </c>
      <c r="AA34" s="76">
        <v>1072</v>
      </c>
      <c r="AB34" s="15">
        <f t="shared" si="0"/>
        <v>3.9034852546917591</v>
      </c>
      <c r="AC34" s="16">
        <f t="shared" si="1"/>
        <v>0.36546184738956483</v>
      </c>
      <c r="AD34" s="23"/>
    </row>
    <row r="35" spans="1:30" ht="12.75" customHeight="1">
      <c r="A35" s="10">
        <v>5</v>
      </c>
      <c r="B35" s="39" t="s">
        <v>39</v>
      </c>
      <c r="C35" s="12"/>
      <c r="D35" s="40"/>
      <c r="E35" s="89"/>
      <c r="F35" s="41"/>
      <c r="G35" s="89"/>
      <c r="H35" s="40"/>
      <c r="I35" s="89"/>
      <c r="J35" s="40"/>
      <c r="K35" s="89"/>
      <c r="L35" s="41"/>
      <c r="M35" s="89"/>
      <c r="N35" s="40"/>
      <c r="O35" s="89"/>
      <c r="P35" s="40"/>
      <c r="Q35" s="89"/>
      <c r="R35" s="40"/>
      <c r="S35" s="89"/>
      <c r="T35" s="40"/>
      <c r="U35" s="89"/>
      <c r="V35" s="40"/>
      <c r="W35" s="89"/>
      <c r="X35" s="42"/>
      <c r="Y35" s="89"/>
      <c r="Z35" s="121"/>
      <c r="AA35" s="122"/>
      <c r="AB35" s="15"/>
      <c r="AC35" s="16"/>
      <c r="AD35" s="30"/>
    </row>
    <row r="36" spans="1:30" ht="12.75" customHeight="1">
      <c r="A36" s="10" t="s">
        <v>26</v>
      </c>
      <c r="B36" s="22" t="s">
        <v>40</v>
      </c>
      <c r="C36" s="12" t="s">
        <v>21</v>
      </c>
      <c r="D36" s="14">
        <v>63</v>
      </c>
      <c r="E36" s="14">
        <v>63</v>
      </c>
      <c r="F36" s="14">
        <v>572</v>
      </c>
      <c r="G36" s="14">
        <v>572</v>
      </c>
      <c r="H36" s="14">
        <v>59</v>
      </c>
      <c r="I36" s="14">
        <v>59</v>
      </c>
      <c r="J36" s="14">
        <v>6</v>
      </c>
      <c r="K36" s="14">
        <v>6</v>
      </c>
      <c r="L36" s="14">
        <v>106</v>
      </c>
      <c r="M36" s="14">
        <v>107</v>
      </c>
      <c r="N36" s="14">
        <v>20</v>
      </c>
      <c r="O36" s="14">
        <v>20</v>
      </c>
      <c r="P36" s="14">
        <v>220</v>
      </c>
      <c r="Q36" s="14">
        <v>221</v>
      </c>
      <c r="R36" s="14">
        <v>112</v>
      </c>
      <c r="S36" s="14">
        <v>112</v>
      </c>
      <c r="T36" s="14">
        <v>750</v>
      </c>
      <c r="U36" s="14">
        <v>751</v>
      </c>
      <c r="V36" s="14">
        <v>322</v>
      </c>
      <c r="W36" s="14">
        <v>323</v>
      </c>
      <c r="X36" s="14">
        <v>105</v>
      </c>
      <c r="Y36" s="15">
        <v>106</v>
      </c>
      <c r="Z36" s="73">
        <f>X36+V36+T36+R36+P36+N36+L36+J36+H36+F36+D36</f>
        <v>2335</v>
      </c>
      <c r="AA36" s="76">
        <v>2340</v>
      </c>
      <c r="AB36" s="15">
        <f t="shared" si="0"/>
        <v>5</v>
      </c>
      <c r="AC36" s="16">
        <f t="shared" si="1"/>
        <v>0.21413276231263384</v>
      </c>
      <c r="AD36" s="23"/>
    </row>
    <row r="37" spans="1:30" ht="12.75" customHeight="1">
      <c r="A37" s="17"/>
      <c r="B37" s="31"/>
      <c r="C37" s="19" t="s">
        <v>22</v>
      </c>
      <c r="D37" s="14">
        <v>72</v>
      </c>
      <c r="E37" s="14">
        <v>72</v>
      </c>
      <c r="F37" s="14">
        <v>2050</v>
      </c>
      <c r="G37" s="14">
        <v>2050</v>
      </c>
      <c r="H37" s="14">
        <v>135</v>
      </c>
      <c r="I37" s="14">
        <v>135</v>
      </c>
      <c r="J37" s="14">
        <v>14</v>
      </c>
      <c r="K37" s="14">
        <v>14</v>
      </c>
      <c r="L37" s="14">
        <v>120</v>
      </c>
      <c r="M37" s="14">
        <v>122</v>
      </c>
      <c r="N37" s="14">
        <v>20</v>
      </c>
      <c r="O37" s="14">
        <v>20</v>
      </c>
      <c r="P37" s="14">
        <v>225</v>
      </c>
      <c r="Q37" s="14">
        <v>227</v>
      </c>
      <c r="R37" s="14">
        <v>131</v>
      </c>
      <c r="S37" s="14">
        <v>131</v>
      </c>
      <c r="T37" s="14">
        <v>947</v>
      </c>
      <c r="U37" s="14">
        <v>952</v>
      </c>
      <c r="V37" s="14">
        <v>441</v>
      </c>
      <c r="W37" s="14">
        <v>444</v>
      </c>
      <c r="X37" s="14">
        <v>370</v>
      </c>
      <c r="Y37" s="15">
        <v>374</v>
      </c>
      <c r="Z37" s="73">
        <f>X37+V37+T37+R37+P37+N37+L37+J37+H37+F37+D37</f>
        <v>4525</v>
      </c>
      <c r="AA37" s="76">
        <v>4541</v>
      </c>
      <c r="AB37" s="15">
        <f t="shared" si="0"/>
        <v>16</v>
      </c>
      <c r="AC37" s="16">
        <f t="shared" si="1"/>
        <v>0.35359116022099446</v>
      </c>
      <c r="AD37" s="23"/>
    </row>
    <row r="38" spans="1:30" ht="12.75" customHeight="1">
      <c r="A38" s="20"/>
      <c r="B38" s="43"/>
      <c r="C38" s="19" t="s">
        <v>23</v>
      </c>
      <c r="D38" s="44">
        <f>D37/D36*1000</f>
        <v>1142.8571428571429</v>
      </c>
      <c r="E38" s="44">
        <v>1142.8571428571429</v>
      </c>
      <c r="F38" s="44">
        <f>F37/F36*1000</f>
        <v>3583.9160839160836</v>
      </c>
      <c r="G38" s="44">
        <v>3583.9160839160836</v>
      </c>
      <c r="H38" s="44">
        <f>H37/H36*1000</f>
        <v>2288.1355932203392</v>
      </c>
      <c r="I38" s="44">
        <v>2288.1355932203392</v>
      </c>
      <c r="J38" s="44">
        <f>J37/J36*1000</f>
        <v>2333.3333333333335</v>
      </c>
      <c r="K38" s="44">
        <v>2333.3333333333335</v>
      </c>
      <c r="L38" s="44">
        <f>L37/L36*1000</f>
        <v>1132.0754716981132</v>
      </c>
      <c r="M38" s="44">
        <v>1140</v>
      </c>
      <c r="N38" s="44">
        <f t="shared" ref="N38:X38" si="7">N37/N36*1000</f>
        <v>1000</v>
      </c>
      <c r="O38" s="44">
        <v>1000</v>
      </c>
      <c r="P38" s="44">
        <f t="shared" si="7"/>
        <v>1022.7272727272727</v>
      </c>
      <c r="Q38" s="44">
        <v>1027</v>
      </c>
      <c r="R38" s="44">
        <f t="shared" si="7"/>
        <v>1169.6428571428571</v>
      </c>
      <c r="S38" s="44">
        <v>1169.6428571428571</v>
      </c>
      <c r="T38" s="44">
        <f t="shared" si="7"/>
        <v>1262.6666666666665</v>
      </c>
      <c r="U38" s="44">
        <v>1268</v>
      </c>
      <c r="V38" s="44">
        <f t="shared" si="7"/>
        <v>1369.5652173913045</v>
      </c>
      <c r="W38" s="44">
        <v>1375</v>
      </c>
      <c r="X38" s="15">
        <f t="shared" si="7"/>
        <v>3523.8095238095239</v>
      </c>
      <c r="Y38" s="15">
        <v>3528</v>
      </c>
      <c r="Z38" s="76">
        <f>Z37/Z36*1000</f>
        <v>1937.9014989293362</v>
      </c>
      <c r="AA38" s="76">
        <v>1941</v>
      </c>
      <c r="AB38" s="15">
        <f t="shared" si="0"/>
        <v>3.098501070663815</v>
      </c>
      <c r="AC38" s="16">
        <f t="shared" si="1"/>
        <v>0.15988950276243111</v>
      </c>
      <c r="AD38" s="23"/>
    </row>
    <row r="39" spans="1:30" ht="12.75" customHeight="1">
      <c r="A39" s="10" t="s">
        <v>28</v>
      </c>
      <c r="B39" s="22" t="s">
        <v>41</v>
      </c>
      <c r="C39" s="12" t="s">
        <v>21</v>
      </c>
      <c r="D39" s="14">
        <v>13</v>
      </c>
      <c r="E39" s="14">
        <v>13</v>
      </c>
      <c r="F39" s="14">
        <v>19</v>
      </c>
      <c r="G39" s="14">
        <v>19</v>
      </c>
      <c r="H39" s="14">
        <v>15</v>
      </c>
      <c r="I39" s="14">
        <v>15</v>
      </c>
      <c r="J39" s="14">
        <v>3</v>
      </c>
      <c r="K39" s="14">
        <v>3</v>
      </c>
      <c r="L39" s="14">
        <v>35</v>
      </c>
      <c r="M39" s="14">
        <v>35</v>
      </c>
      <c r="N39" s="14">
        <v>22</v>
      </c>
      <c r="O39" s="14">
        <v>22</v>
      </c>
      <c r="P39" s="14">
        <v>140</v>
      </c>
      <c r="Q39" s="14">
        <v>141</v>
      </c>
      <c r="R39" s="14">
        <v>112</v>
      </c>
      <c r="S39" s="14">
        <v>113</v>
      </c>
      <c r="T39" s="14">
        <v>828</v>
      </c>
      <c r="U39" s="14">
        <v>829</v>
      </c>
      <c r="V39" s="14">
        <v>155</v>
      </c>
      <c r="W39" s="14">
        <v>156</v>
      </c>
      <c r="X39" s="14">
        <v>334</v>
      </c>
      <c r="Y39" s="15">
        <v>335</v>
      </c>
      <c r="Z39" s="73">
        <f>X39+V39+T39+R39+P39+N39+L39+J39+H39+F39+D39</f>
        <v>1676</v>
      </c>
      <c r="AA39" s="76">
        <v>1681</v>
      </c>
      <c r="AB39" s="15">
        <f t="shared" si="0"/>
        <v>5</v>
      </c>
      <c r="AC39" s="16">
        <f t="shared" si="1"/>
        <v>0.29832935560859186</v>
      </c>
      <c r="AD39" s="23"/>
    </row>
    <row r="40" spans="1:30" ht="12.75" customHeight="1">
      <c r="A40" s="17"/>
      <c r="B40" s="24"/>
      <c r="C40" s="12" t="s">
        <v>22</v>
      </c>
      <c r="D40" s="14">
        <v>19</v>
      </c>
      <c r="E40" s="14">
        <v>19</v>
      </c>
      <c r="F40" s="14">
        <v>60</v>
      </c>
      <c r="G40" s="14">
        <v>60</v>
      </c>
      <c r="H40" s="14">
        <v>26</v>
      </c>
      <c r="I40" s="14">
        <v>26</v>
      </c>
      <c r="J40" s="14">
        <v>9</v>
      </c>
      <c r="K40" s="14">
        <v>9</v>
      </c>
      <c r="L40" s="14">
        <v>44</v>
      </c>
      <c r="M40" s="14">
        <v>44</v>
      </c>
      <c r="N40" s="14">
        <v>23</v>
      </c>
      <c r="O40" s="14">
        <v>23</v>
      </c>
      <c r="P40" s="14">
        <v>122</v>
      </c>
      <c r="Q40" s="14">
        <v>123</v>
      </c>
      <c r="R40" s="14">
        <v>99</v>
      </c>
      <c r="S40" s="14">
        <v>100</v>
      </c>
      <c r="T40" s="14">
        <v>1544</v>
      </c>
      <c r="U40" s="14">
        <v>1550</v>
      </c>
      <c r="V40" s="14">
        <v>263</v>
      </c>
      <c r="W40" s="14">
        <v>265</v>
      </c>
      <c r="X40" s="14">
        <v>328</v>
      </c>
      <c r="Y40" s="15">
        <v>330</v>
      </c>
      <c r="Z40" s="73">
        <f>X40+V40+T40+R40+P40+N40+L40+J40+H40+F40+D40</f>
        <v>2537</v>
      </c>
      <c r="AA40" s="76">
        <v>2549</v>
      </c>
      <c r="AB40" s="15">
        <f t="shared" si="0"/>
        <v>12</v>
      </c>
      <c r="AC40" s="16">
        <f t="shared" si="1"/>
        <v>0.4729996058336618</v>
      </c>
      <c r="AD40" s="23"/>
    </row>
    <row r="41" spans="1:30" ht="12.75" customHeight="1">
      <c r="A41" s="20"/>
      <c r="B41" s="25"/>
      <c r="C41" s="12" t="s">
        <v>23</v>
      </c>
      <c r="D41" s="15">
        <f>D40/D39*1000</f>
        <v>1461.5384615384614</v>
      </c>
      <c r="E41" s="15">
        <v>1461.5384615384614</v>
      </c>
      <c r="F41" s="15">
        <f>F40/F39*1000</f>
        <v>3157.8947368421054</v>
      </c>
      <c r="G41" s="15">
        <v>3157.8947368421054</v>
      </c>
      <c r="H41" s="15">
        <f>H40/H39*1000</f>
        <v>1733.3333333333335</v>
      </c>
      <c r="I41" s="15">
        <v>1733.3333333333335</v>
      </c>
      <c r="J41" s="15">
        <f>J40/J39*1000</f>
        <v>3000</v>
      </c>
      <c r="K41" s="15">
        <v>3000</v>
      </c>
      <c r="L41" s="15">
        <f>L40/L39*1000</f>
        <v>1257.1428571428571</v>
      </c>
      <c r="M41" s="15">
        <v>1257.1428571428571</v>
      </c>
      <c r="N41" s="15">
        <f>N40/N39*1000</f>
        <v>1045.4545454545455</v>
      </c>
      <c r="O41" s="15">
        <v>1045.4545454545455</v>
      </c>
      <c r="P41" s="15">
        <f>P40/P39*1000</f>
        <v>871.42857142857144</v>
      </c>
      <c r="Q41" s="14">
        <v>872</v>
      </c>
      <c r="R41" s="15">
        <f>R40/R39*1000</f>
        <v>883.92857142857144</v>
      </c>
      <c r="S41" s="14">
        <v>885</v>
      </c>
      <c r="T41" s="15">
        <f>T40/T39*1000</f>
        <v>1864.7342995169083</v>
      </c>
      <c r="U41" s="14">
        <v>1870</v>
      </c>
      <c r="V41" s="15">
        <f>V40/V39*1000</f>
        <v>1696.7741935483871</v>
      </c>
      <c r="W41" s="14">
        <v>1699</v>
      </c>
      <c r="X41" s="15">
        <f>X40/X39*1000</f>
        <v>982.03592814371257</v>
      </c>
      <c r="Y41" s="15">
        <v>985</v>
      </c>
      <c r="Z41" s="76">
        <f>Z40/Z39*1000</f>
        <v>1513.7231503579953</v>
      </c>
      <c r="AA41" s="76">
        <v>1516</v>
      </c>
      <c r="AB41" s="15">
        <f t="shared" si="0"/>
        <v>2.2768496420046631</v>
      </c>
      <c r="AC41" s="16">
        <f t="shared" si="1"/>
        <v>0.15041387465509717</v>
      </c>
      <c r="AD41" s="23"/>
    </row>
    <row r="42" spans="1:30" ht="12.75" customHeight="1">
      <c r="A42" s="10" t="s">
        <v>42</v>
      </c>
      <c r="B42" s="22" t="s">
        <v>43</v>
      </c>
      <c r="C42" s="12" t="s">
        <v>21</v>
      </c>
      <c r="D42" s="14">
        <v>2</v>
      </c>
      <c r="E42" s="14">
        <v>2</v>
      </c>
      <c r="F42" s="14">
        <v>82</v>
      </c>
      <c r="G42" s="14">
        <v>82</v>
      </c>
      <c r="H42" s="14"/>
      <c r="I42" s="89"/>
      <c r="J42" s="14"/>
      <c r="K42" s="89"/>
      <c r="L42" s="14"/>
      <c r="M42" s="89"/>
      <c r="N42" s="14"/>
      <c r="O42" s="89"/>
      <c r="P42" s="13">
        <v>18</v>
      </c>
      <c r="Q42" s="13">
        <v>18</v>
      </c>
      <c r="R42" s="14">
        <v>27</v>
      </c>
      <c r="S42" s="14">
        <v>27</v>
      </c>
      <c r="T42" s="14">
        <v>642</v>
      </c>
      <c r="U42" s="14">
        <v>643</v>
      </c>
      <c r="V42" s="14">
        <v>452</v>
      </c>
      <c r="W42" s="14">
        <v>453</v>
      </c>
      <c r="X42" s="14">
        <v>35</v>
      </c>
      <c r="Y42" s="14">
        <v>35</v>
      </c>
      <c r="Z42" s="73">
        <f>X42+V42+T42+R42+P42+N42+L42+J42+H42+F42+D42</f>
        <v>1258</v>
      </c>
      <c r="AA42" s="76">
        <v>1260</v>
      </c>
      <c r="AB42" s="15">
        <f t="shared" si="0"/>
        <v>2</v>
      </c>
      <c r="AC42" s="16">
        <f t="shared" si="1"/>
        <v>0.1589825119236884</v>
      </c>
      <c r="AD42" s="23"/>
    </row>
    <row r="43" spans="1:30" ht="12.75" customHeight="1">
      <c r="A43" s="17"/>
      <c r="B43" s="24"/>
      <c r="C43" s="12" t="s">
        <v>22</v>
      </c>
      <c r="D43" s="14">
        <v>1</v>
      </c>
      <c r="E43" s="14">
        <v>1</v>
      </c>
      <c r="F43" s="14">
        <v>164</v>
      </c>
      <c r="G43" s="14">
        <v>164</v>
      </c>
      <c r="H43" s="14"/>
      <c r="I43" s="89"/>
      <c r="J43" s="14"/>
      <c r="K43" s="89"/>
      <c r="L43" s="14"/>
      <c r="M43" s="89"/>
      <c r="N43" s="14"/>
      <c r="O43" s="89"/>
      <c r="P43" s="13">
        <v>28</v>
      </c>
      <c r="Q43" s="13">
        <v>28</v>
      </c>
      <c r="R43" s="14">
        <v>45</v>
      </c>
      <c r="S43" s="14">
        <v>45</v>
      </c>
      <c r="T43" s="14">
        <v>650</v>
      </c>
      <c r="U43" s="14">
        <v>654</v>
      </c>
      <c r="V43" s="14">
        <v>452</v>
      </c>
      <c r="W43" s="14">
        <v>455</v>
      </c>
      <c r="X43" s="14">
        <v>53</v>
      </c>
      <c r="Y43" s="14">
        <v>53</v>
      </c>
      <c r="Z43" s="73">
        <f>X43+V43+T43+R43+P43+N43+L43+J43+H43+F43+D43</f>
        <v>1393</v>
      </c>
      <c r="AA43" s="76">
        <v>1400</v>
      </c>
      <c r="AB43" s="15">
        <f t="shared" si="0"/>
        <v>7</v>
      </c>
      <c r="AC43" s="16">
        <f t="shared" si="1"/>
        <v>0.50251256281407031</v>
      </c>
      <c r="AD43" s="23"/>
    </row>
    <row r="44" spans="1:30" ht="12.75" customHeight="1">
      <c r="A44" s="20"/>
      <c r="B44" s="25"/>
      <c r="C44" s="12" t="s">
        <v>23</v>
      </c>
      <c r="D44" s="15">
        <f>D43/D42*1000</f>
        <v>500</v>
      </c>
      <c r="E44" s="15">
        <v>500</v>
      </c>
      <c r="F44" s="15">
        <f>F43/F42*1000</f>
        <v>2000</v>
      </c>
      <c r="G44" s="15">
        <v>2000</v>
      </c>
      <c r="H44" s="15"/>
      <c r="I44" s="89"/>
      <c r="J44" s="15"/>
      <c r="K44" s="89"/>
      <c r="L44" s="15"/>
      <c r="M44" s="89"/>
      <c r="N44" s="15"/>
      <c r="O44" s="89"/>
      <c r="P44" s="15">
        <f t="shared" ref="P44:X44" si="8">P43/P42*1000</f>
        <v>1555.5555555555557</v>
      </c>
      <c r="Q44" s="15">
        <v>1555.5555555555557</v>
      </c>
      <c r="R44" s="15">
        <f t="shared" si="8"/>
        <v>1666.6666666666667</v>
      </c>
      <c r="S44" s="15">
        <v>1666.6666666666667</v>
      </c>
      <c r="T44" s="15">
        <f t="shared" si="8"/>
        <v>1012.4610591900312</v>
      </c>
      <c r="U44" s="14">
        <f>U43/U42*1000</f>
        <v>1017.1073094867807</v>
      </c>
      <c r="V44" s="15">
        <f t="shared" si="8"/>
        <v>1000</v>
      </c>
      <c r="W44" s="14">
        <v>1004</v>
      </c>
      <c r="X44" s="15">
        <f t="shared" si="8"/>
        <v>1514.2857142857142</v>
      </c>
      <c r="Y44" s="15">
        <v>1514.2857142857142</v>
      </c>
      <c r="Z44" s="76">
        <f>Z43/Z42*1000</f>
        <v>1107.3131955484896</v>
      </c>
      <c r="AA44" s="76">
        <v>1111</v>
      </c>
      <c r="AB44" s="15">
        <f t="shared" si="0"/>
        <v>3.6868044515103975</v>
      </c>
      <c r="AC44" s="16">
        <f t="shared" si="1"/>
        <v>0.33295046661881411</v>
      </c>
      <c r="AD44" s="23"/>
    </row>
    <row r="45" spans="1:30" ht="12.75" customHeight="1">
      <c r="A45" s="10" t="s">
        <v>32</v>
      </c>
      <c r="B45" s="22" t="s">
        <v>44</v>
      </c>
      <c r="C45" s="12" t="s">
        <v>21</v>
      </c>
      <c r="D45" s="14"/>
      <c r="E45" s="89"/>
      <c r="F45" s="14"/>
      <c r="G45" s="89"/>
      <c r="H45" s="14"/>
      <c r="I45" s="89"/>
      <c r="J45" s="14"/>
      <c r="K45" s="89"/>
      <c r="L45" s="14"/>
      <c r="M45" s="89"/>
      <c r="N45" s="14"/>
      <c r="O45" s="89"/>
      <c r="P45" s="14"/>
      <c r="Q45" s="89"/>
      <c r="R45" s="14"/>
      <c r="S45" s="89"/>
      <c r="T45" s="14"/>
      <c r="U45" s="89"/>
      <c r="V45" s="14"/>
      <c r="W45" s="89"/>
      <c r="X45" s="45"/>
      <c r="Y45" s="89"/>
      <c r="Z45" s="76"/>
      <c r="AA45" s="122"/>
      <c r="AB45" s="15"/>
      <c r="AC45" s="16"/>
      <c r="AD45" s="46"/>
    </row>
    <row r="46" spans="1:30" ht="12.75" customHeight="1">
      <c r="A46" s="17"/>
      <c r="B46" s="24"/>
      <c r="C46" s="12" t="s">
        <v>22</v>
      </c>
      <c r="D46" s="14"/>
      <c r="E46" s="89"/>
      <c r="F46" s="14"/>
      <c r="G46" s="89"/>
      <c r="H46" s="14"/>
      <c r="I46" s="89"/>
      <c r="J46" s="14"/>
      <c r="K46" s="89"/>
      <c r="L46" s="14"/>
      <c r="M46" s="89"/>
      <c r="N46" s="14"/>
      <c r="O46" s="89"/>
      <c r="P46" s="14"/>
      <c r="Q46" s="89"/>
      <c r="R46" s="14"/>
      <c r="S46" s="89"/>
      <c r="T46" s="14"/>
      <c r="U46" s="89"/>
      <c r="V46" s="14"/>
      <c r="W46" s="89"/>
      <c r="X46" s="45"/>
      <c r="Y46" s="89"/>
      <c r="Z46" s="76"/>
      <c r="AA46" s="122"/>
      <c r="AB46" s="15"/>
      <c r="AC46" s="16"/>
      <c r="AD46" s="46"/>
    </row>
    <row r="47" spans="1:30" ht="12.75" customHeight="1">
      <c r="A47" s="20"/>
      <c r="B47" s="25"/>
      <c r="C47" s="12" t="s">
        <v>23</v>
      </c>
      <c r="D47" s="14"/>
      <c r="E47" s="89"/>
      <c r="F47" s="14"/>
      <c r="G47" s="89"/>
      <c r="H47" s="14"/>
      <c r="I47" s="89"/>
      <c r="J47" s="14"/>
      <c r="K47" s="89"/>
      <c r="L47" s="14"/>
      <c r="M47" s="89"/>
      <c r="N47" s="14"/>
      <c r="O47" s="89"/>
      <c r="P47" s="14"/>
      <c r="Q47" s="89"/>
      <c r="R47" s="14"/>
      <c r="S47" s="89"/>
      <c r="T47" s="14"/>
      <c r="U47" s="89"/>
      <c r="V47" s="14"/>
      <c r="W47" s="89"/>
      <c r="X47" s="45"/>
      <c r="Y47" s="89"/>
      <c r="Z47" s="121"/>
      <c r="AA47" s="122"/>
      <c r="AB47" s="15"/>
      <c r="AC47" s="16"/>
      <c r="AD47" s="46"/>
    </row>
    <row r="48" spans="1:30" ht="12.75" customHeight="1">
      <c r="A48" s="10"/>
      <c r="B48" s="35" t="s">
        <v>45</v>
      </c>
      <c r="C48" s="36" t="s">
        <v>21</v>
      </c>
      <c r="D48" s="14">
        <f>D36+D39+D42+D45</f>
        <v>78</v>
      </c>
      <c r="E48" s="107">
        <v>78</v>
      </c>
      <c r="F48" s="14">
        <f>F36+F39+F42+F45</f>
        <v>673</v>
      </c>
      <c r="G48" s="107">
        <v>673</v>
      </c>
      <c r="H48" s="14">
        <f>H36+H39+H42+H45</f>
        <v>74</v>
      </c>
      <c r="I48" s="107">
        <v>74</v>
      </c>
      <c r="J48" s="14">
        <f>J36+J39+J42+J45</f>
        <v>9</v>
      </c>
      <c r="K48" s="107">
        <v>9</v>
      </c>
      <c r="L48" s="14">
        <f>L36+L39+L42+L45</f>
        <v>141</v>
      </c>
      <c r="M48" s="107">
        <v>142</v>
      </c>
      <c r="N48" s="14">
        <f>N36+N39+N42+N45</f>
        <v>42</v>
      </c>
      <c r="O48" s="107">
        <f>O32+O36+O39+O42+O45</f>
        <v>42</v>
      </c>
      <c r="P48" s="14">
        <f>P36+P39+P42+P45</f>
        <v>378</v>
      </c>
      <c r="Q48" s="107">
        <f>Q36+Q39+Q42</f>
        <v>380</v>
      </c>
      <c r="R48" s="14">
        <f>R36+R39+R42+R45</f>
        <v>251</v>
      </c>
      <c r="S48" s="107">
        <f>S36+S39+S42</f>
        <v>252</v>
      </c>
      <c r="T48" s="14">
        <f>T36+T39+T42+T45</f>
        <v>2220</v>
      </c>
      <c r="U48" s="107">
        <f>U36+U39+U42</f>
        <v>2223</v>
      </c>
      <c r="V48" s="14">
        <f>V36+V39+V42+V45</f>
        <v>929</v>
      </c>
      <c r="W48" s="107">
        <f>W36+W39+W42</f>
        <v>932</v>
      </c>
      <c r="X48" s="14">
        <f>X36+X39+X42+X45</f>
        <v>474</v>
      </c>
      <c r="Y48" s="107">
        <f>Y36+Y39+Y42</f>
        <v>476</v>
      </c>
      <c r="Z48" s="73">
        <f>Z36+Z39+Z42+Z45</f>
        <v>5269</v>
      </c>
      <c r="AA48" s="117">
        <f>AA36+AA39+AA42</f>
        <v>5281</v>
      </c>
      <c r="AB48" s="15">
        <f t="shared" si="0"/>
        <v>12</v>
      </c>
      <c r="AC48" s="16">
        <f t="shared" si="1"/>
        <v>0.22774720060732587</v>
      </c>
      <c r="AD48" s="47"/>
    </row>
    <row r="49" spans="1:30" ht="12.75" customHeight="1">
      <c r="A49" s="17"/>
      <c r="B49" s="37" t="s">
        <v>46</v>
      </c>
      <c r="C49" s="36" t="s">
        <v>22</v>
      </c>
      <c r="D49" s="14">
        <f>D37+D40+D43+D46</f>
        <v>92</v>
      </c>
      <c r="E49" s="107">
        <v>92</v>
      </c>
      <c r="F49" s="14">
        <f>F37+F40+F43+F46</f>
        <v>2274</v>
      </c>
      <c r="G49" s="107">
        <v>2274</v>
      </c>
      <c r="H49" s="14">
        <f>H37+H40+H43+H46</f>
        <v>161</v>
      </c>
      <c r="I49" s="107">
        <v>161</v>
      </c>
      <c r="J49" s="14">
        <f>J37+J40+J43+J46</f>
        <v>23</v>
      </c>
      <c r="K49" s="107">
        <v>23</v>
      </c>
      <c r="L49" s="14">
        <f>L37+L40+L43+L46</f>
        <v>164</v>
      </c>
      <c r="M49" s="107">
        <v>166</v>
      </c>
      <c r="N49" s="14">
        <f>N37+N40+N43+N46</f>
        <v>43</v>
      </c>
      <c r="O49" s="107">
        <f>O33+O37+O40+O43+O46</f>
        <v>43</v>
      </c>
      <c r="P49" s="14">
        <f>P37+P40+P43+P46</f>
        <v>375</v>
      </c>
      <c r="Q49" s="107">
        <f>Q37+Q40+Q43</f>
        <v>378</v>
      </c>
      <c r="R49" s="14">
        <f>R37+R40+R43+R46</f>
        <v>275</v>
      </c>
      <c r="S49" s="107">
        <f>S37+S40+S43</f>
        <v>276</v>
      </c>
      <c r="T49" s="14">
        <f>T37+T40+T43+T46</f>
        <v>3141</v>
      </c>
      <c r="U49" s="107">
        <f>U37+U40+U43</f>
        <v>3156</v>
      </c>
      <c r="V49" s="14">
        <f>V37+V40+V43+V46</f>
        <v>1156</v>
      </c>
      <c r="W49" s="107">
        <f>W37+W40+W43</f>
        <v>1164</v>
      </c>
      <c r="X49" s="14">
        <f>X37+X40+X43+X46</f>
        <v>751</v>
      </c>
      <c r="Y49" s="107">
        <f>Y37+Y40+Y43</f>
        <v>757</v>
      </c>
      <c r="Z49" s="73">
        <f>Z37+Z40+Z43+Z46</f>
        <v>8455</v>
      </c>
      <c r="AA49" s="117">
        <f>AA37+AA40+AA43</f>
        <v>8490</v>
      </c>
      <c r="AB49" s="15">
        <f t="shared" si="0"/>
        <v>35</v>
      </c>
      <c r="AC49" s="16">
        <f t="shared" si="1"/>
        <v>0.41395623891188643</v>
      </c>
      <c r="AD49" s="48"/>
    </row>
    <row r="50" spans="1:30" ht="12.75" customHeight="1">
      <c r="A50" s="20"/>
      <c r="B50" s="38"/>
      <c r="C50" s="36" t="s">
        <v>23</v>
      </c>
      <c r="D50" s="15">
        <f>D49/D48*1000</f>
        <v>1179.4871794871794</v>
      </c>
      <c r="E50" s="89">
        <v>1179.4871794871794</v>
      </c>
      <c r="F50" s="15">
        <f>F49/F48*1000</f>
        <v>3378.9004457652304</v>
      </c>
      <c r="G50" s="89">
        <v>3378.9004457652304</v>
      </c>
      <c r="H50" s="15">
        <f>H49/H48*1000</f>
        <v>2175.6756756756758</v>
      </c>
      <c r="I50" s="89">
        <v>2175.6756756756758</v>
      </c>
      <c r="J50" s="15">
        <f>J49/J48*1000</f>
        <v>2555.5555555555552</v>
      </c>
      <c r="K50" s="89">
        <v>2555.5555555555552</v>
      </c>
      <c r="L50" s="15">
        <f>L49/L48*1000</f>
        <v>1163.1205673758864</v>
      </c>
      <c r="M50" s="89">
        <v>1169.0140845070423</v>
      </c>
      <c r="N50" s="15">
        <f t="shared" ref="N50:AA50" si="9">N49/N48*1000</f>
        <v>1023.8095238095237</v>
      </c>
      <c r="O50" s="89">
        <f t="shared" si="9"/>
        <v>1023.8095238095237</v>
      </c>
      <c r="P50" s="15">
        <f t="shared" si="9"/>
        <v>992.06349206349205</v>
      </c>
      <c r="Q50" s="89">
        <f t="shared" si="9"/>
        <v>994.73684210526312</v>
      </c>
      <c r="R50" s="15">
        <f t="shared" si="9"/>
        <v>1095.6175298804781</v>
      </c>
      <c r="S50" s="89">
        <f t="shared" si="9"/>
        <v>1095.2380952380954</v>
      </c>
      <c r="T50" s="15">
        <f t="shared" si="9"/>
        <v>1414.864864864865</v>
      </c>
      <c r="U50" s="89">
        <f t="shared" si="9"/>
        <v>1419.7031039136302</v>
      </c>
      <c r="V50" s="15">
        <f t="shared" si="9"/>
        <v>1244.3487621097954</v>
      </c>
      <c r="W50" s="89">
        <f t="shared" si="9"/>
        <v>1248.9270386266094</v>
      </c>
      <c r="X50" s="15">
        <f t="shared" si="9"/>
        <v>1584.3881856540086</v>
      </c>
      <c r="Y50" s="89">
        <f t="shared" si="9"/>
        <v>1590.3361344537814</v>
      </c>
      <c r="Z50" s="76">
        <f t="shared" si="9"/>
        <v>1604.6688176124501</v>
      </c>
      <c r="AA50" s="122">
        <f t="shared" si="9"/>
        <v>1607.6500662753265</v>
      </c>
      <c r="AB50" s="15">
        <f t="shared" si="0"/>
        <v>2.9812486628763963</v>
      </c>
      <c r="AC50" s="16">
        <f t="shared" si="1"/>
        <v>0.18578591608155806</v>
      </c>
      <c r="AD50" s="49"/>
    </row>
    <row r="51" spans="1:30" ht="12.75" customHeight="1">
      <c r="A51" s="10"/>
      <c r="B51" s="161" t="s">
        <v>47</v>
      </c>
      <c r="C51" s="36" t="s">
        <v>21</v>
      </c>
      <c r="D51" s="15">
        <f>D7+D10+D29+D32+D36+D39+D42+D45</f>
        <v>300</v>
      </c>
      <c r="E51" s="107">
        <v>300</v>
      </c>
      <c r="F51" s="15">
        <f>F7+F10+F29+F32+F36+F39+F42+F45</f>
        <v>1069</v>
      </c>
      <c r="G51" s="107">
        <v>1069</v>
      </c>
      <c r="H51" s="15">
        <f>H7+H10+H29+H32+H36+H39+H42+H45</f>
        <v>366</v>
      </c>
      <c r="I51" s="107">
        <v>364</v>
      </c>
      <c r="J51" s="15">
        <f>J7+J10+J29+J32+J36+J39+J42+J45</f>
        <v>85</v>
      </c>
      <c r="K51" s="107">
        <v>85</v>
      </c>
      <c r="L51" s="15">
        <f>L7+L10+L29+L32+L36+L39+L42+L45</f>
        <v>428</v>
      </c>
      <c r="M51" s="107">
        <v>429</v>
      </c>
      <c r="N51" s="15">
        <f>N7+N10+N29+N32+N36+N39+N42+N45</f>
        <v>66</v>
      </c>
      <c r="O51" s="107">
        <f>O7+O10+O29+O48</f>
        <v>66</v>
      </c>
      <c r="P51" s="15">
        <f>P7+P10+P29+P32+P36+P39+P42+P45</f>
        <v>1173</v>
      </c>
      <c r="Q51" s="107">
        <f>Q7+Q10+Q29+Q32+Q48</f>
        <v>1174</v>
      </c>
      <c r="R51" s="15">
        <f>R7+R10+R29+R32+R36+R39+R42+R45</f>
        <v>886</v>
      </c>
      <c r="S51" s="107">
        <f>S7+S10+S29+S32+S48</f>
        <v>887</v>
      </c>
      <c r="T51" s="15">
        <f>T7+T10+T29+T32+T36+T39+T42+T45</f>
        <v>12127</v>
      </c>
      <c r="U51" s="107">
        <f>U7+U10+U29+U32+U48</f>
        <v>12132</v>
      </c>
      <c r="V51" s="15">
        <f>V7+V10+V29+V32+V36+V39+V42+V45</f>
        <v>6573</v>
      </c>
      <c r="W51" s="107">
        <f>W7+W10+W29+W32+W48</f>
        <v>6578</v>
      </c>
      <c r="X51" s="15">
        <f>X7+X10+X29+X32+X36+X39+X42+X45</f>
        <v>1049</v>
      </c>
      <c r="Y51" s="107">
        <f>Y7+Y10+Y29+Y32+Y48</f>
        <v>1051</v>
      </c>
      <c r="Z51" s="76">
        <v>24122</v>
      </c>
      <c r="AA51" s="117">
        <v>24135</v>
      </c>
      <c r="AB51" s="15">
        <f t="shared" si="0"/>
        <v>13</v>
      </c>
      <c r="AC51" s="16">
        <f t="shared" si="1"/>
        <v>5.3892712047093942E-2</v>
      </c>
      <c r="AD51" s="47"/>
    </row>
    <row r="52" spans="1:30" ht="12.75" customHeight="1">
      <c r="A52" s="17"/>
      <c r="B52" s="161"/>
      <c r="C52" s="36" t="s">
        <v>22</v>
      </c>
      <c r="D52" s="15">
        <f>D8+D11+D30+D33+D37+D40+D43+D46</f>
        <v>547</v>
      </c>
      <c r="E52" s="107">
        <v>548</v>
      </c>
      <c r="F52" s="15">
        <f>F8+F11+F30+F33+F37+F40+F43+F46</f>
        <v>2883</v>
      </c>
      <c r="G52" s="107">
        <v>2883</v>
      </c>
      <c r="H52" s="15">
        <f>H8+H11+H30+H33+H37+H40+H43+H46</f>
        <v>546</v>
      </c>
      <c r="I52" s="107">
        <v>542</v>
      </c>
      <c r="J52" s="15">
        <f>J8+J11+J30+J33+J37+J40+J43+J46</f>
        <v>177</v>
      </c>
      <c r="K52" s="107">
        <v>177</v>
      </c>
      <c r="L52" s="15">
        <f>L8+L11+L30+L33+L37+L40+L43+L46</f>
        <v>637</v>
      </c>
      <c r="M52" s="107">
        <f>M8+M15+M18+M37+M40</f>
        <v>639</v>
      </c>
      <c r="N52" s="15">
        <f>N8+N11+N30+N33+N37+N40+N43+N46</f>
        <v>99</v>
      </c>
      <c r="O52" s="107">
        <f>O8+O11+O30+O49</f>
        <v>99</v>
      </c>
      <c r="P52" s="15">
        <f>P8+P11+P30+P33+P37+P40+P43+P46</f>
        <v>1211</v>
      </c>
      <c r="Q52" s="107">
        <f>Q8+Q11+Q30+Q33+Q49</f>
        <v>1211</v>
      </c>
      <c r="R52" s="15">
        <f>R8+R11+R30+R33+R37+R40+R43+R46</f>
        <v>999</v>
      </c>
      <c r="S52" s="107">
        <f>S8+S11+S30+S33+S49</f>
        <v>1000</v>
      </c>
      <c r="T52" s="15">
        <f>T8+T11+T30+T33+T37+T40+T43+T46</f>
        <v>42912</v>
      </c>
      <c r="U52" s="107">
        <f>U8+U11+U30+U33+U49</f>
        <v>42944</v>
      </c>
      <c r="V52" s="15">
        <f>V8+V11+V30+V33+V37+V40+V43+V46</f>
        <v>25646</v>
      </c>
      <c r="W52" s="107">
        <f>W8+W11+W30+W33+W49</f>
        <v>25672</v>
      </c>
      <c r="X52" s="15">
        <f>X8+X11+X30+X33+X37+X40+X43+X46</f>
        <v>1475</v>
      </c>
      <c r="Y52" s="107">
        <f>Y8+Y11+Y30+Y33+Y49</f>
        <v>1481</v>
      </c>
      <c r="Z52" s="76">
        <v>77132</v>
      </c>
      <c r="AA52" s="117">
        <v>77196</v>
      </c>
      <c r="AB52" s="15">
        <f t="shared" si="0"/>
        <v>64</v>
      </c>
      <c r="AC52" s="16">
        <f t="shared" si="1"/>
        <v>8.2974640875382463E-2</v>
      </c>
      <c r="AD52" s="48"/>
    </row>
    <row r="53" spans="1:30" ht="12.75" customHeight="1">
      <c r="A53" s="20"/>
      <c r="B53" s="161"/>
      <c r="C53" s="36" t="s">
        <v>23</v>
      </c>
      <c r="D53" s="15">
        <f t="shared" ref="D53:X53" si="10">D52/D51*1000</f>
        <v>1823.3333333333333</v>
      </c>
      <c r="E53" s="89">
        <v>1826.6666666666667</v>
      </c>
      <c r="F53" s="15">
        <f t="shared" si="10"/>
        <v>2696.9130028063614</v>
      </c>
      <c r="G53" s="89">
        <v>2696.9130028063614</v>
      </c>
      <c r="H53" s="15">
        <f t="shared" si="10"/>
        <v>1491.8032786885246</v>
      </c>
      <c r="I53" s="89">
        <v>1489.0109890109891</v>
      </c>
      <c r="J53" s="15">
        <f t="shared" si="10"/>
        <v>2082.3529411764707</v>
      </c>
      <c r="K53" s="89">
        <v>2082.3529411764707</v>
      </c>
      <c r="L53" s="15">
        <f t="shared" si="10"/>
        <v>1488.3177570093458</v>
      </c>
      <c r="M53" s="89">
        <f>M52/M51*1000</f>
        <v>1489.5104895104896</v>
      </c>
      <c r="N53" s="15">
        <f t="shared" si="10"/>
        <v>1500</v>
      </c>
      <c r="O53" s="89">
        <f>O52/O51*1000</f>
        <v>1500</v>
      </c>
      <c r="P53" s="15">
        <f t="shared" si="10"/>
        <v>1032.3955669224213</v>
      </c>
      <c r="Q53" s="89">
        <f>Q52/Q51*1000</f>
        <v>1031.5161839863713</v>
      </c>
      <c r="R53" s="15">
        <f t="shared" si="10"/>
        <v>1127.5395033860045</v>
      </c>
      <c r="S53" s="89">
        <f>S52/S51*1000</f>
        <v>1127.3957158962796</v>
      </c>
      <c r="T53" s="15">
        <f t="shared" si="10"/>
        <v>3538.5503422115939</v>
      </c>
      <c r="U53" s="89">
        <f>U52/U51*1000</f>
        <v>3539.7296406198484</v>
      </c>
      <c r="V53" s="15">
        <f t="shared" si="10"/>
        <v>3901.7191541153206</v>
      </c>
      <c r="W53" s="89">
        <f>W52/W51*1000</f>
        <v>3902.7059896625115</v>
      </c>
      <c r="X53" s="15">
        <f t="shared" si="10"/>
        <v>1406.1010486177313</v>
      </c>
      <c r="Y53" s="89">
        <f>Y52/Y51*1000</f>
        <v>1409.1341579448144</v>
      </c>
      <c r="Z53" s="76">
        <v>3197.5789735511153</v>
      </c>
      <c r="AA53" s="122">
        <v>3198.508390304537</v>
      </c>
      <c r="AB53" s="15">
        <f t="shared" si="0"/>
        <v>0.92941675342171948</v>
      </c>
      <c r="AC53" s="16">
        <f t="shared" si="1"/>
        <v>2.9066264230201106E-2</v>
      </c>
      <c r="AD53" s="49"/>
    </row>
    <row r="54" spans="1:30">
      <c r="A54" s="126"/>
      <c r="B54" s="136"/>
      <c r="C54" s="127"/>
      <c r="D54" s="128"/>
      <c r="E54" s="129"/>
      <c r="F54" s="128"/>
      <c r="G54" s="129"/>
      <c r="H54" s="128"/>
      <c r="I54" s="129"/>
      <c r="J54" s="128"/>
      <c r="K54" s="129"/>
      <c r="L54" s="128"/>
      <c r="M54" s="129"/>
      <c r="N54" s="128"/>
      <c r="O54" s="129"/>
      <c r="P54" s="128"/>
      <c r="Q54" s="129"/>
      <c r="R54" s="128"/>
      <c r="S54" s="129"/>
      <c r="T54" s="128"/>
      <c r="U54" s="129"/>
      <c r="V54" s="128"/>
      <c r="W54" s="129"/>
      <c r="X54" s="128"/>
      <c r="Y54" s="129"/>
      <c r="Z54" s="130"/>
      <c r="AA54" s="131"/>
      <c r="AB54" s="130" t="s">
        <v>80</v>
      </c>
      <c r="AC54" s="132"/>
      <c r="AD54" s="133"/>
    </row>
    <row r="55" spans="1:30">
      <c r="A55" s="126"/>
      <c r="B55" s="136"/>
      <c r="C55" s="127"/>
      <c r="D55" s="128"/>
      <c r="E55" s="129"/>
      <c r="F55" s="128"/>
      <c r="G55" s="129"/>
      <c r="H55" s="128"/>
      <c r="I55" s="129"/>
      <c r="J55" s="128"/>
      <c r="K55" s="129"/>
      <c r="L55" s="128"/>
      <c r="M55" s="129"/>
      <c r="N55" s="128"/>
      <c r="O55" s="129"/>
      <c r="P55" s="128"/>
      <c r="Q55" s="129"/>
      <c r="R55" s="128"/>
      <c r="S55" s="129"/>
      <c r="T55" s="128"/>
      <c r="U55" s="129"/>
      <c r="V55" s="128"/>
      <c r="W55" s="129"/>
      <c r="X55" s="128"/>
      <c r="Y55" s="129"/>
      <c r="Z55" s="130"/>
      <c r="AA55" s="131"/>
      <c r="AB55" s="130"/>
      <c r="AC55" s="132"/>
      <c r="AD55" s="133"/>
    </row>
    <row r="56" spans="1:30">
      <c r="A56" s="126"/>
      <c r="B56" s="136"/>
      <c r="C56" s="127"/>
      <c r="D56" s="128"/>
      <c r="E56" s="129"/>
      <c r="F56" s="128"/>
      <c r="G56" s="129"/>
      <c r="H56" s="128"/>
      <c r="I56" s="129"/>
      <c r="J56" s="128"/>
      <c r="K56" s="129"/>
      <c r="L56" s="128"/>
      <c r="M56" s="129"/>
      <c r="N56" s="128"/>
      <c r="O56" s="129"/>
      <c r="P56" s="128"/>
      <c r="Q56" s="129"/>
      <c r="R56" s="128"/>
      <c r="S56" s="129"/>
      <c r="T56" s="128"/>
      <c r="U56" s="129"/>
      <c r="V56" s="128"/>
      <c r="W56" s="129"/>
      <c r="X56" s="128"/>
      <c r="Y56" s="129"/>
      <c r="Z56" s="130"/>
      <c r="AA56" s="131"/>
      <c r="AB56" s="130"/>
      <c r="AC56" s="132"/>
      <c r="AD56" s="133"/>
    </row>
    <row r="57" spans="1:30">
      <c r="A57" s="126"/>
      <c r="B57" s="136"/>
      <c r="C57" s="127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  <c r="P57" s="128"/>
      <c r="Q57" s="129"/>
      <c r="R57" s="128"/>
      <c r="S57" s="129"/>
      <c r="T57" s="128"/>
      <c r="U57" s="129"/>
      <c r="V57" s="128"/>
      <c r="W57" s="129"/>
      <c r="X57" s="128"/>
      <c r="Y57" s="129"/>
      <c r="Z57" s="130"/>
      <c r="AA57" s="131"/>
      <c r="AB57" s="128"/>
      <c r="AC57" s="132"/>
      <c r="AD57" s="133"/>
    </row>
    <row r="58" spans="1:30" ht="21" customHeight="1">
      <c r="A58" s="144" t="s">
        <v>4</v>
      </c>
      <c r="B58" s="146" t="s">
        <v>5</v>
      </c>
      <c r="C58" s="7"/>
      <c r="D58" s="148" t="s">
        <v>6</v>
      </c>
      <c r="E58" s="149"/>
      <c r="F58" s="150" t="s">
        <v>7</v>
      </c>
      <c r="G58" s="151"/>
      <c r="H58" s="152" t="s">
        <v>8</v>
      </c>
      <c r="I58" s="153"/>
      <c r="J58" s="150" t="s">
        <v>9</v>
      </c>
      <c r="K58" s="151"/>
      <c r="L58" s="152" t="s">
        <v>10</v>
      </c>
      <c r="M58" s="153"/>
      <c r="N58" s="157" t="s">
        <v>11</v>
      </c>
      <c r="O58" s="158"/>
      <c r="P58" s="152" t="s">
        <v>12</v>
      </c>
      <c r="Q58" s="153"/>
      <c r="R58" s="150" t="s">
        <v>13</v>
      </c>
      <c r="S58" s="151"/>
      <c r="T58" s="152" t="s">
        <v>14</v>
      </c>
      <c r="U58" s="153"/>
      <c r="V58" s="150" t="s">
        <v>77</v>
      </c>
      <c r="W58" s="151"/>
      <c r="X58" s="152" t="s">
        <v>15</v>
      </c>
      <c r="Y58" s="153"/>
      <c r="Z58" s="159" t="s">
        <v>16</v>
      </c>
      <c r="AA58" s="160"/>
      <c r="AB58" s="146" t="s">
        <v>78</v>
      </c>
      <c r="AC58" s="146" t="s">
        <v>17</v>
      </c>
      <c r="AD58" s="146" t="s">
        <v>18</v>
      </c>
    </row>
    <row r="59" spans="1:30">
      <c r="A59" s="145"/>
      <c r="B59" s="147"/>
      <c r="C59" s="8"/>
      <c r="D59" s="9" t="s">
        <v>19</v>
      </c>
      <c r="E59" s="9" t="s">
        <v>76</v>
      </c>
      <c r="F59" s="9" t="s">
        <v>19</v>
      </c>
      <c r="G59" s="9" t="s">
        <v>76</v>
      </c>
      <c r="H59" s="9" t="s">
        <v>19</v>
      </c>
      <c r="I59" s="9" t="s">
        <v>76</v>
      </c>
      <c r="J59" s="9" t="s">
        <v>19</v>
      </c>
      <c r="K59" s="9" t="s">
        <v>76</v>
      </c>
      <c r="L59" s="9" t="s">
        <v>19</v>
      </c>
      <c r="M59" s="9" t="s">
        <v>76</v>
      </c>
      <c r="N59" s="9" t="s">
        <v>19</v>
      </c>
      <c r="O59" s="9" t="s">
        <v>76</v>
      </c>
      <c r="P59" s="9" t="s">
        <v>19</v>
      </c>
      <c r="Q59" s="9" t="s">
        <v>76</v>
      </c>
      <c r="R59" s="9" t="s">
        <v>19</v>
      </c>
      <c r="S59" s="9" t="s">
        <v>76</v>
      </c>
      <c r="T59" s="9" t="s">
        <v>19</v>
      </c>
      <c r="U59" s="9" t="s">
        <v>76</v>
      </c>
      <c r="V59" s="9" t="s">
        <v>19</v>
      </c>
      <c r="W59" s="9" t="s">
        <v>76</v>
      </c>
      <c r="X59" s="9" t="s">
        <v>19</v>
      </c>
      <c r="Y59" s="9" t="s">
        <v>76</v>
      </c>
      <c r="Z59" s="9" t="s">
        <v>19</v>
      </c>
      <c r="AA59" s="9" t="s">
        <v>76</v>
      </c>
      <c r="AB59" s="147"/>
      <c r="AC59" s="147"/>
      <c r="AD59" s="147"/>
    </row>
    <row r="60" spans="1:30">
      <c r="A60" s="119">
        <v>1</v>
      </c>
      <c r="B60" s="120">
        <v>2</v>
      </c>
      <c r="C60" s="119">
        <v>3</v>
      </c>
      <c r="D60" s="119">
        <v>4</v>
      </c>
      <c r="E60" s="120">
        <v>5</v>
      </c>
      <c r="F60" s="119">
        <v>6</v>
      </c>
      <c r="G60" s="120">
        <v>7</v>
      </c>
      <c r="H60" s="119">
        <v>8</v>
      </c>
      <c r="I60" s="120">
        <v>9</v>
      </c>
      <c r="J60" s="119">
        <v>10</v>
      </c>
      <c r="K60" s="120">
        <v>11</v>
      </c>
      <c r="L60" s="119">
        <v>12</v>
      </c>
      <c r="M60" s="120">
        <v>13</v>
      </c>
      <c r="N60" s="119">
        <v>14</v>
      </c>
      <c r="O60" s="120">
        <v>15</v>
      </c>
      <c r="P60" s="119">
        <v>16</v>
      </c>
      <c r="Q60" s="120">
        <v>17</v>
      </c>
      <c r="R60" s="119">
        <v>18</v>
      </c>
      <c r="S60" s="120">
        <v>19</v>
      </c>
      <c r="T60" s="119">
        <v>20</v>
      </c>
      <c r="U60" s="120">
        <v>21</v>
      </c>
      <c r="V60" s="119">
        <v>22</v>
      </c>
      <c r="W60" s="120">
        <v>23</v>
      </c>
      <c r="X60" s="119">
        <v>24</v>
      </c>
      <c r="Y60" s="120">
        <v>25</v>
      </c>
      <c r="Z60" s="120">
        <v>26</v>
      </c>
      <c r="AA60" s="120">
        <v>27</v>
      </c>
      <c r="AB60" s="119">
        <v>28</v>
      </c>
      <c r="AC60" s="120">
        <v>29</v>
      </c>
      <c r="AD60" s="119">
        <v>30</v>
      </c>
    </row>
    <row r="61" spans="1:30" s="179" customFormat="1" ht="12.75" customHeight="1">
      <c r="A61" s="171">
        <v>6</v>
      </c>
      <c r="B61" s="172" t="s">
        <v>48</v>
      </c>
      <c r="C61" s="173" t="s">
        <v>21</v>
      </c>
      <c r="D61" s="174">
        <v>1</v>
      </c>
      <c r="E61" s="174">
        <v>1</v>
      </c>
      <c r="F61" s="174">
        <v>80</v>
      </c>
      <c r="G61" s="174">
        <v>80</v>
      </c>
      <c r="H61" s="174">
        <v>36</v>
      </c>
      <c r="I61" s="174">
        <v>37</v>
      </c>
      <c r="J61" s="174">
        <v>7</v>
      </c>
      <c r="K61" s="174">
        <v>7</v>
      </c>
      <c r="L61" s="174">
        <v>30</v>
      </c>
      <c r="M61" s="174">
        <v>31</v>
      </c>
      <c r="N61" s="174">
        <v>11</v>
      </c>
      <c r="O61" s="174">
        <v>12</v>
      </c>
      <c r="P61" s="174">
        <v>263</v>
      </c>
      <c r="Q61" s="174">
        <v>263</v>
      </c>
      <c r="R61" s="174">
        <v>79</v>
      </c>
      <c r="S61" s="174">
        <v>79</v>
      </c>
      <c r="T61" s="174">
        <v>1100</v>
      </c>
      <c r="U61" s="174">
        <v>1100</v>
      </c>
      <c r="V61" s="174">
        <v>552</v>
      </c>
      <c r="W61" s="174">
        <v>552</v>
      </c>
      <c r="X61" s="174">
        <v>220</v>
      </c>
      <c r="Y61" s="174">
        <v>220</v>
      </c>
      <c r="Z61" s="175">
        <f>X61+V61+T61+R61+P61+N61+L61+J61+H61+F61+D61</f>
        <v>2379</v>
      </c>
      <c r="AA61" s="175">
        <v>2382</v>
      </c>
      <c r="AB61" s="176">
        <f t="shared" si="0"/>
        <v>3</v>
      </c>
      <c r="AC61" s="177">
        <f t="shared" si="1"/>
        <v>0.12610340479192939</v>
      </c>
      <c r="AD61" s="178"/>
    </row>
    <row r="62" spans="1:30" s="179" customFormat="1" ht="12.75" customHeight="1">
      <c r="A62" s="171"/>
      <c r="B62" s="172"/>
      <c r="C62" s="180" t="s">
        <v>22</v>
      </c>
      <c r="D62" s="181">
        <v>1</v>
      </c>
      <c r="E62" s="181">
        <v>1</v>
      </c>
      <c r="F62" s="181">
        <v>118</v>
      </c>
      <c r="G62" s="181">
        <v>118</v>
      </c>
      <c r="H62" s="181">
        <v>44</v>
      </c>
      <c r="I62" s="181">
        <v>45</v>
      </c>
      <c r="J62" s="181">
        <v>10</v>
      </c>
      <c r="K62" s="181">
        <v>10</v>
      </c>
      <c r="L62" s="181">
        <v>26</v>
      </c>
      <c r="M62" s="181">
        <v>27</v>
      </c>
      <c r="N62" s="181">
        <v>9</v>
      </c>
      <c r="O62" s="181">
        <v>10</v>
      </c>
      <c r="P62" s="181">
        <v>237</v>
      </c>
      <c r="Q62" s="181">
        <v>237</v>
      </c>
      <c r="R62" s="181">
        <v>81</v>
      </c>
      <c r="S62" s="181">
        <v>81</v>
      </c>
      <c r="T62" s="181">
        <v>1026</v>
      </c>
      <c r="U62" s="181">
        <v>1026</v>
      </c>
      <c r="V62" s="181">
        <v>469</v>
      </c>
      <c r="W62" s="181">
        <v>469</v>
      </c>
      <c r="X62" s="181">
        <v>198</v>
      </c>
      <c r="Y62" s="181">
        <v>198</v>
      </c>
      <c r="Z62" s="182">
        <f>X62+V62+T62+R62+P62+N62+L62+J62+H62+F62+D62</f>
        <v>2219</v>
      </c>
      <c r="AA62" s="182">
        <v>2222</v>
      </c>
      <c r="AB62" s="183">
        <f t="shared" si="0"/>
        <v>3</v>
      </c>
      <c r="AC62" s="184">
        <f t="shared" si="1"/>
        <v>0.13519603424966201</v>
      </c>
      <c r="AD62" s="178"/>
    </row>
    <row r="63" spans="1:30" s="179" customFormat="1" ht="12.75" customHeight="1">
      <c r="A63" s="185"/>
      <c r="B63" s="186"/>
      <c r="C63" s="180" t="s">
        <v>23</v>
      </c>
      <c r="D63" s="183">
        <f>D62/D61*1000</f>
        <v>1000</v>
      </c>
      <c r="E63" s="183">
        <v>1000</v>
      </c>
      <c r="F63" s="183">
        <f>F62/F61*1000</f>
        <v>1475</v>
      </c>
      <c r="G63" s="183">
        <v>1475</v>
      </c>
      <c r="H63" s="183">
        <f>H62/H61*1000</f>
        <v>1222.2222222222224</v>
      </c>
      <c r="I63" s="183">
        <v>1216</v>
      </c>
      <c r="J63" s="183">
        <f>J62/J61*1000</f>
        <v>1428.5714285714287</v>
      </c>
      <c r="K63" s="183">
        <v>1428.5714285714287</v>
      </c>
      <c r="L63" s="183">
        <f>L62/L61*1000</f>
        <v>866.66666666666674</v>
      </c>
      <c r="M63" s="183">
        <v>871</v>
      </c>
      <c r="N63" s="183">
        <f>N62/N61*1000</f>
        <v>818.18181818181824</v>
      </c>
      <c r="O63" s="183">
        <v>833</v>
      </c>
      <c r="P63" s="183">
        <f>P62/P61*1000</f>
        <v>901.14068441064649</v>
      </c>
      <c r="Q63" s="183">
        <v>901</v>
      </c>
      <c r="R63" s="183">
        <f>R62/R61*1000</f>
        <v>1025.3164556962024</v>
      </c>
      <c r="S63" s="183">
        <v>1025</v>
      </c>
      <c r="T63" s="183">
        <f>T62/T61*1000</f>
        <v>932.72727272727275</v>
      </c>
      <c r="U63" s="183">
        <v>933</v>
      </c>
      <c r="V63" s="183">
        <f>V62/V61*1000</f>
        <v>849.63768115942025</v>
      </c>
      <c r="W63" s="183">
        <v>850</v>
      </c>
      <c r="X63" s="183">
        <f>X62/X61*1000</f>
        <v>900</v>
      </c>
      <c r="Y63" s="183">
        <v>900</v>
      </c>
      <c r="Z63" s="187">
        <f>Z62/Z61*1000</f>
        <v>932.74485077763768</v>
      </c>
      <c r="AA63" s="187">
        <v>933</v>
      </c>
      <c r="AB63" s="183">
        <f t="shared" si="0"/>
        <v>0.25514922236231996</v>
      </c>
      <c r="AC63" s="184">
        <v>0.01</v>
      </c>
      <c r="AD63" s="188"/>
    </row>
    <row r="64" spans="1:30" s="179" customFormat="1" ht="12.75" customHeight="1">
      <c r="A64" s="189">
        <v>7</v>
      </c>
      <c r="B64" s="190" t="s">
        <v>49</v>
      </c>
      <c r="C64" s="180" t="s">
        <v>21</v>
      </c>
      <c r="D64" s="181">
        <v>209</v>
      </c>
      <c r="E64" s="181">
        <v>209</v>
      </c>
      <c r="F64" s="181">
        <v>99</v>
      </c>
      <c r="G64" s="183">
        <v>99</v>
      </c>
      <c r="H64" s="181">
        <v>36</v>
      </c>
      <c r="I64" s="183">
        <v>36</v>
      </c>
      <c r="J64" s="181">
        <v>5</v>
      </c>
      <c r="K64" s="183">
        <v>5</v>
      </c>
      <c r="L64" s="181">
        <v>86</v>
      </c>
      <c r="M64" s="183">
        <v>86</v>
      </c>
      <c r="N64" s="181">
        <v>12</v>
      </c>
      <c r="O64" s="181">
        <v>12</v>
      </c>
      <c r="P64" s="181">
        <v>335</v>
      </c>
      <c r="Q64" s="183">
        <v>335</v>
      </c>
      <c r="R64" s="181">
        <v>570</v>
      </c>
      <c r="S64" s="183">
        <v>570</v>
      </c>
      <c r="T64" s="181">
        <v>5471</v>
      </c>
      <c r="U64" s="183">
        <v>5471</v>
      </c>
      <c r="V64" s="181">
        <v>2763</v>
      </c>
      <c r="W64" s="183">
        <v>2763</v>
      </c>
      <c r="X64" s="181">
        <v>293</v>
      </c>
      <c r="Y64" s="181">
        <v>293</v>
      </c>
      <c r="Z64" s="182">
        <f>X64+V64+T64+R64+P64+N64+L64+J64+H64+F64+D64</f>
        <v>9879</v>
      </c>
      <c r="AA64" s="187">
        <v>9879</v>
      </c>
      <c r="AB64" s="183">
        <f t="shared" si="0"/>
        <v>0</v>
      </c>
      <c r="AC64" s="184">
        <f t="shared" si="1"/>
        <v>0</v>
      </c>
      <c r="AD64" s="191"/>
    </row>
    <row r="65" spans="1:30" s="179" customFormat="1" ht="12.75" customHeight="1">
      <c r="A65" s="171"/>
      <c r="B65" s="172" t="s">
        <v>50</v>
      </c>
      <c r="C65" s="180" t="s">
        <v>22</v>
      </c>
      <c r="D65" s="181">
        <v>152</v>
      </c>
      <c r="E65" s="181">
        <v>152</v>
      </c>
      <c r="F65" s="181">
        <v>87</v>
      </c>
      <c r="G65" s="183">
        <v>87</v>
      </c>
      <c r="H65" s="181">
        <v>35</v>
      </c>
      <c r="I65" s="183">
        <v>35</v>
      </c>
      <c r="J65" s="181">
        <v>7</v>
      </c>
      <c r="K65" s="183">
        <v>7</v>
      </c>
      <c r="L65" s="181">
        <v>77</v>
      </c>
      <c r="M65" s="183">
        <v>77</v>
      </c>
      <c r="N65" s="181">
        <v>10</v>
      </c>
      <c r="O65" s="181">
        <v>10</v>
      </c>
      <c r="P65" s="181">
        <v>268</v>
      </c>
      <c r="Q65" s="183">
        <v>268</v>
      </c>
      <c r="R65" s="181">
        <v>264</v>
      </c>
      <c r="S65" s="183">
        <v>264</v>
      </c>
      <c r="T65" s="181">
        <v>5374</v>
      </c>
      <c r="U65" s="183">
        <v>5374</v>
      </c>
      <c r="V65" s="181">
        <v>2712</v>
      </c>
      <c r="W65" s="183">
        <v>2712</v>
      </c>
      <c r="X65" s="181">
        <v>256</v>
      </c>
      <c r="Y65" s="181">
        <v>256</v>
      </c>
      <c r="Z65" s="182">
        <f>X65+V65+T65+R65+P65+N65+L65+J65+H65+F65+D65</f>
        <v>9242</v>
      </c>
      <c r="AA65" s="187">
        <v>9242</v>
      </c>
      <c r="AB65" s="183">
        <f t="shared" si="0"/>
        <v>0</v>
      </c>
      <c r="AC65" s="184">
        <f t="shared" si="1"/>
        <v>0</v>
      </c>
      <c r="AD65" s="178"/>
    </row>
    <row r="66" spans="1:30" s="179" customFormat="1" ht="12.75" customHeight="1">
      <c r="A66" s="185"/>
      <c r="B66" s="186"/>
      <c r="C66" s="180" t="s">
        <v>23</v>
      </c>
      <c r="D66" s="183">
        <f>D65/D64*1000</f>
        <v>727.27272727272725</v>
      </c>
      <c r="E66" s="183">
        <v>727.27272727272725</v>
      </c>
      <c r="F66" s="183">
        <f>F65/F64*1000</f>
        <v>878.78787878787875</v>
      </c>
      <c r="G66" s="183">
        <v>879</v>
      </c>
      <c r="H66" s="183">
        <f>H65/H64*1000</f>
        <v>972.22222222222217</v>
      </c>
      <c r="I66" s="183">
        <v>972</v>
      </c>
      <c r="J66" s="183">
        <f>J65/J64*1000</f>
        <v>1400</v>
      </c>
      <c r="K66" s="183">
        <f>K65/K64*1000</f>
        <v>1400</v>
      </c>
      <c r="L66" s="183">
        <f>L65/L64*1000</f>
        <v>895.34883720930236</v>
      </c>
      <c r="M66" s="183">
        <v>895</v>
      </c>
      <c r="N66" s="183">
        <f>N65/N64*1000</f>
        <v>833.33333333333337</v>
      </c>
      <c r="O66" s="183">
        <v>833.33333333333337</v>
      </c>
      <c r="P66" s="183">
        <f>P65/P64*1000</f>
        <v>800</v>
      </c>
      <c r="Q66" s="183">
        <v>800</v>
      </c>
      <c r="R66" s="183">
        <f>R65/R64*1000</f>
        <v>463.15789473684208</v>
      </c>
      <c r="S66" s="183">
        <v>463</v>
      </c>
      <c r="T66" s="183">
        <f>T65/T64*1000</f>
        <v>982.27015170901109</v>
      </c>
      <c r="U66" s="183">
        <v>982</v>
      </c>
      <c r="V66" s="183">
        <f>V65/V64*1000</f>
        <v>981.54180238870788</v>
      </c>
      <c r="W66" s="183">
        <v>982</v>
      </c>
      <c r="X66" s="183">
        <f>X65/X64*1000</f>
        <v>873.72013651877137</v>
      </c>
      <c r="Y66" s="183">
        <v>873.72013651877137</v>
      </c>
      <c r="Z66" s="187">
        <f>Z65/Z64*1000</f>
        <v>935.51978945237363</v>
      </c>
      <c r="AA66" s="187">
        <v>936</v>
      </c>
      <c r="AB66" s="183">
        <f t="shared" si="0"/>
        <v>0.4802105476263705</v>
      </c>
      <c r="AC66" s="184">
        <v>0</v>
      </c>
      <c r="AD66" s="178"/>
    </row>
    <row r="67" spans="1:30" s="179" customFormat="1" ht="12.75" customHeight="1">
      <c r="A67" s="189">
        <v>8</v>
      </c>
      <c r="B67" s="190" t="s">
        <v>51</v>
      </c>
      <c r="C67" s="180" t="s">
        <v>21</v>
      </c>
      <c r="D67" s="181"/>
      <c r="E67" s="192"/>
      <c r="F67" s="181"/>
      <c r="G67" s="192"/>
      <c r="H67" s="181"/>
      <c r="I67" s="192"/>
      <c r="J67" s="181"/>
      <c r="K67" s="192"/>
      <c r="L67" s="181"/>
      <c r="M67" s="192"/>
      <c r="N67" s="181"/>
      <c r="O67" s="192"/>
      <c r="P67" s="181"/>
      <c r="Q67" s="192"/>
      <c r="R67" s="181"/>
      <c r="S67" s="192"/>
      <c r="T67" s="181">
        <v>81</v>
      </c>
      <c r="U67" s="183">
        <v>82</v>
      </c>
      <c r="V67" s="181">
        <v>13</v>
      </c>
      <c r="W67" s="181">
        <v>13</v>
      </c>
      <c r="X67" s="181"/>
      <c r="Y67" s="192"/>
      <c r="Z67" s="182">
        <f>X67+V67+T67+R67+P67+N67+L67+J67+H67+F67+D67</f>
        <v>94</v>
      </c>
      <c r="AA67" s="187">
        <v>95</v>
      </c>
      <c r="AB67" s="183">
        <f t="shared" si="0"/>
        <v>1</v>
      </c>
      <c r="AC67" s="184">
        <f t="shared" si="1"/>
        <v>1.0638297872340425</v>
      </c>
      <c r="AD67" s="193"/>
    </row>
    <row r="68" spans="1:30" s="179" customFormat="1" ht="12.75" customHeight="1">
      <c r="A68" s="171"/>
      <c r="B68" s="172"/>
      <c r="C68" s="180" t="s">
        <v>22</v>
      </c>
      <c r="D68" s="181"/>
      <c r="E68" s="192"/>
      <c r="F68" s="181"/>
      <c r="G68" s="192"/>
      <c r="H68" s="181"/>
      <c r="I68" s="192"/>
      <c r="J68" s="181"/>
      <c r="K68" s="192"/>
      <c r="L68" s="181"/>
      <c r="M68" s="192"/>
      <c r="N68" s="181"/>
      <c r="O68" s="192"/>
      <c r="P68" s="181"/>
      <c r="Q68" s="192"/>
      <c r="R68" s="181"/>
      <c r="S68" s="192"/>
      <c r="T68" s="181">
        <v>48</v>
      </c>
      <c r="U68" s="183">
        <v>49</v>
      </c>
      <c r="V68" s="181">
        <v>8</v>
      </c>
      <c r="W68" s="181">
        <v>8</v>
      </c>
      <c r="X68" s="181"/>
      <c r="Y68" s="192"/>
      <c r="Z68" s="182">
        <f>X68+V68+T68+R68+P68+N68+L68+J68+H68+F68+D68</f>
        <v>56</v>
      </c>
      <c r="AA68" s="187">
        <v>57</v>
      </c>
      <c r="AB68" s="183">
        <f t="shared" si="0"/>
        <v>1</v>
      </c>
      <c r="AC68" s="184">
        <f t="shared" si="1"/>
        <v>1.7857142857142858</v>
      </c>
      <c r="AD68" s="194"/>
    </row>
    <row r="69" spans="1:30" s="179" customFormat="1" ht="12.75" customHeight="1">
      <c r="A69" s="185"/>
      <c r="B69" s="186"/>
      <c r="C69" s="180" t="s">
        <v>23</v>
      </c>
      <c r="D69" s="181"/>
      <c r="E69" s="192"/>
      <c r="F69" s="181"/>
      <c r="G69" s="192"/>
      <c r="H69" s="181"/>
      <c r="I69" s="192"/>
      <c r="J69" s="181"/>
      <c r="K69" s="192"/>
      <c r="L69" s="181"/>
      <c r="M69" s="192"/>
      <c r="N69" s="181"/>
      <c r="O69" s="192"/>
      <c r="P69" s="181"/>
      <c r="Q69" s="192"/>
      <c r="R69" s="183"/>
      <c r="S69" s="192"/>
      <c r="T69" s="183">
        <f t="shared" ref="T69" si="11">T68/T67*1000</f>
        <v>592.59259259259261</v>
      </c>
      <c r="U69" s="183">
        <v>598</v>
      </c>
      <c r="V69" s="183">
        <f t="shared" ref="V69" si="12">V68/V67*1000</f>
        <v>615.38461538461547</v>
      </c>
      <c r="W69" s="183">
        <v>615.38461538461547</v>
      </c>
      <c r="X69" s="183"/>
      <c r="Y69" s="192"/>
      <c r="Z69" s="187">
        <f>Z68/Z67*1000</f>
        <v>595.74468085106378</v>
      </c>
      <c r="AA69" s="187">
        <v>600</v>
      </c>
      <c r="AB69" s="183">
        <f t="shared" si="0"/>
        <v>4.2553191489362234</v>
      </c>
      <c r="AC69" s="184">
        <f t="shared" si="1"/>
        <v>0.71428571428572329</v>
      </c>
      <c r="AD69" s="195"/>
    </row>
    <row r="70" spans="1:30" s="179" customFormat="1" ht="12.75" customHeight="1">
      <c r="A70" s="189">
        <v>9</v>
      </c>
      <c r="B70" s="190" t="s">
        <v>52</v>
      </c>
      <c r="C70" s="180" t="s">
        <v>21</v>
      </c>
      <c r="D70" s="181">
        <v>6</v>
      </c>
      <c r="E70" s="181">
        <v>6</v>
      </c>
      <c r="F70" s="181"/>
      <c r="G70" s="192"/>
      <c r="H70" s="181"/>
      <c r="I70" s="192"/>
      <c r="J70" s="181"/>
      <c r="K70" s="192"/>
      <c r="L70" s="181"/>
      <c r="M70" s="192"/>
      <c r="N70" s="181"/>
      <c r="O70" s="192"/>
      <c r="P70" s="181">
        <v>16</v>
      </c>
      <c r="Q70" s="181">
        <v>16</v>
      </c>
      <c r="R70" s="181">
        <v>12</v>
      </c>
      <c r="S70" s="181">
        <v>12</v>
      </c>
      <c r="T70" s="181">
        <v>17</v>
      </c>
      <c r="U70" s="181">
        <v>17</v>
      </c>
      <c r="V70" s="181">
        <v>21</v>
      </c>
      <c r="W70" s="181">
        <v>21</v>
      </c>
      <c r="X70" s="181"/>
      <c r="Y70" s="192"/>
      <c r="Z70" s="182">
        <f>X70+V70+T70+R70+P70+N70+L70+J70+H70+F70+D70</f>
        <v>72</v>
      </c>
      <c r="AA70" s="182">
        <v>72</v>
      </c>
      <c r="AB70" s="183">
        <f t="shared" si="0"/>
        <v>0</v>
      </c>
      <c r="AC70" s="184">
        <f t="shared" si="1"/>
        <v>0</v>
      </c>
      <c r="AD70" s="178"/>
    </row>
    <row r="71" spans="1:30" s="179" customFormat="1" ht="12.75" customHeight="1">
      <c r="A71" s="171"/>
      <c r="B71" s="172"/>
      <c r="C71" s="180" t="s">
        <v>22</v>
      </c>
      <c r="D71" s="181">
        <v>10</v>
      </c>
      <c r="E71" s="181">
        <v>10</v>
      </c>
      <c r="F71" s="181"/>
      <c r="G71" s="192"/>
      <c r="H71" s="181"/>
      <c r="I71" s="192"/>
      <c r="J71" s="181"/>
      <c r="K71" s="192"/>
      <c r="L71" s="181"/>
      <c r="M71" s="192"/>
      <c r="N71" s="181"/>
      <c r="O71" s="192"/>
      <c r="P71" s="181">
        <v>16</v>
      </c>
      <c r="Q71" s="181">
        <v>16</v>
      </c>
      <c r="R71" s="181">
        <v>10</v>
      </c>
      <c r="S71" s="181">
        <v>10</v>
      </c>
      <c r="T71" s="181">
        <v>12</v>
      </c>
      <c r="U71" s="181">
        <v>12</v>
      </c>
      <c r="V71" s="181">
        <v>17</v>
      </c>
      <c r="W71" s="181">
        <v>17</v>
      </c>
      <c r="X71" s="181"/>
      <c r="Y71" s="192"/>
      <c r="Z71" s="182">
        <f>X71+V71+T71+R71+P71+N71+L71+J71+H71+F71+D71</f>
        <v>65</v>
      </c>
      <c r="AA71" s="182">
        <v>65</v>
      </c>
      <c r="AB71" s="183">
        <f t="shared" si="0"/>
        <v>0</v>
      </c>
      <c r="AC71" s="184">
        <f t="shared" si="1"/>
        <v>0</v>
      </c>
      <c r="AD71" s="178"/>
    </row>
    <row r="72" spans="1:30" s="179" customFormat="1" ht="12.75" customHeight="1">
      <c r="A72" s="185"/>
      <c r="B72" s="186"/>
      <c r="C72" s="180" t="s">
        <v>23</v>
      </c>
      <c r="D72" s="181">
        <v>1667</v>
      </c>
      <c r="E72" s="181">
        <v>1667</v>
      </c>
      <c r="F72" s="181"/>
      <c r="G72" s="192"/>
      <c r="H72" s="181"/>
      <c r="I72" s="192"/>
      <c r="J72" s="181"/>
      <c r="K72" s="192"/>
      <c r="L72" s="181"/>
      <c r="M72" s="192"/>
      <c r="N72" s="183"/>
      <c r="O72" s="192"/>
      <c r="P72" s="183">
        <f t="shared" ref="P72" si="13">P71/P70*1000</f>
        <v>1000</v>
      </c>
      <c r="Q72" s="183">
        <v>1000</v>
      </c>
      <c r="R72" s="183">
        <f t="shared" ref="R72" si="14">R71/R70*1000</f>
        <v>833.33333333333337</v>
      </c>
      <c r="S72" s="183">
        <v>833.33333333333337</v>
      </c>
      <c r="T72" s="183">
        <f t="shared" ref="T72" si="15">T71/T70*1000</f>
        <v>705.88235294117646</v>
      </c>
      <c r="U72" s="183">
        <v>705.88235294117646</v>
      </c>
      <c r="V72" s="183">
        <f t="shared" ref="V72" si="16">V71/V70*1000</f>
        <v>809.52380952380952</v>
      </c>
      <c r="W72" s="183">
        <v>809.52380952380952</v>
      </c>
      <c r="X72" s="183"/>
      <c r="Y72" s="192"/>
      <c r="Z72" s="187">
        <f>Z71/Z70*1000</f>
        <v>902.77777777777783</v>
      </c>
      <c r="AA72" s="187">
        <v>902.77777777777783</v>
      </c>
      <c r="AB72" s="183">
        <f t="shared" si="0"/>
        <v>0</v>
      </c>
      <c r="AC72" s="184">
        <f t="shared" si="1"/>
        <v>0</v>
      </c>
      <c r="AD72" s="188"/>
    </row>
    <row r="73" spans="1:30" ht="12.75" customHeight="1">
      <c r="A73" s="50">
        <v>10</v>
      </c>
      <c r="B73" s="51" t="s">
        <v>53</v>
      </c>
      <c r="C73" s="52" t="s">
        <v>21</v>
      </c>
      <c r="D73" s="53">
        <v>29</v>
      </c>
      <c r="E73" s="53">
        <v>29</v>
      </c>
      <c r="F73" s="53">
        <v>8259</v>
      </c>
      <c r="G73" s="53">
        <v>8260</v>
      </c>
      <c r="H73" s="53">
        <v>2620</v>
      </c>
      <c r="I73" s="53">
        <v>2621</v>
      </c>
      <c r="J73" s="53">
        <v>1430</v>
      </c>
      <c r="K73" s="53">
        <v>1431</v>
      </c>
      <c r="L73" s="53">
        <v>136</v>
      </c>
      <c r="M73" s="53">
        <v>137</v>
      </c>
      <c r="N73" s="53">
        <v>40</v>
      </c>
      <c r="O73" s="53">
        <v>41</v>
      </c>
      <c r="P73" s="53">
        <v>8</v>
      </c>
      <c r="Q73" s="53">
        <v>9</v>
      </c>
      <c r="R73" s="53">
        <v>6</v>
      </c>
      <c r="S73" s="53">
        <v>7</v>
      </c>
      <c r="T73" s="53">
        <v>24</v>
      </c>
      <c r="U73" s="53">
        <v>25</v>
      </c>
      <c r="V73" s="53">
        <v>12</v>
      </c>
      <c r="W73" s="53">
        <v>12</v>
      </c>
      <c r="X73" s="54">
        <v>5</v>
      </c>
      <c r="Y73" s="54">
        <v>5</v>
      </c>
      <c r="Z73" s="55">
        <f>X73+V73+T73+R73+P73+N73+L73+J73+H73+F73+D73</f>
        <v>12569</v>
      </c>
      <c r="AA73" s="117">
        <f>Y73+W73+U73+S73+Q73+O73+M73+K73+I73+G73+E73</f>
        <v>12577</v>
      </c>
      <c r="AB73" s="15">
        <f t="shared" si="0"/>
        <v>8</v>
      </c>
      <c r="AC73" s="16">
        <f t="shared" si="1"/>
        <v>6.3648659400111385E-2</v>
      </c>
      <c r="AD73" s="164" t="s">
        <v>54</v>
      </c>
    </row>
    <row r="74" spans="1:30" ht="12.75" customHeight="1">
      <c r="A74" s="56"/>
      <c r="B74" s="57"/>
      <c r="C74" s="52" t="s">
        <v>22</v>
      </c>
      <c r="D74" s="53">
        <v>208</v>
      </c>
      <c r="E74" s="53">
        <v>208</v>
      </c>
      <c r="F74" s="53">
        <v>98709</v>
      </c>
      <c r="G74" s="53">
        <v>98734</v>
      </c>
      <c r="H74" s="53">
        <v>21860</v>
      </c>
      <c r="I74" s="53">
        <v>21874</v>
      </c>
      <c r="J74" s="53">
        <v>20818</v>
      </c>
      <c r="K74" s="53">
        <v>20836</v>
      </c>
      <c r="L74" s="53">
        <v>767</v>
      </c>
      <c r="M74" s="53">
        <v>773</v>
      </c>
      <c r="N74" s="53">
        <v>264</v>
      </c>
      <c r="O74" s="53">
        <v>271</v>
      </c>
      <c r="P74" s="53">
        <v>56</v>
      </c>
      <c r="Q74" s="53">
        <v>63</v>
      </c>
      <c r="R74" s="53">
        <v>42</v>
      </c>
      <c r="S74" s="53">
        <v>49</v>
      </c>
      <c r="T74" s="53">
        <v>168</v>
      </c>
      <c r="U74" s="53">
        <v>175</v>
      </c>
      <c r="V74" s="53">
        <v>105</v>
      </c>
      <c r="W74" s="53">
        <v>105</v>
      </c>
      <c r="X74" s="54">
        <v>34</v>
      </c>
      <c r="Y74" s="54">
        <v>34</v>
      </c>
      <c r="Z74" s="55">
        <f>X74+V74+T74+R74+P74+N74+L74+J74+H74+F74+D74</f>
        <v>143031</v>
      </c>
      <c r="AA74" s="117">
        <f>Y74+W74+U74+S74+Q74+O74+M74+K74+I74+G74+E74</f>
        <v>143122</v>
      </c>
      <c r="AB74" s="15">
        <f t="shared" si="0"/>
        <v>91</v>
      </c>
      <c r="AC74" s="16">
        <f t="shared" si="1"/>
        <v>6.3622571330690547E-2</v>
      </c>
      <c r="AD74" s="165"/>
    </row>
    <row r="75" spans="1:30" ht="12.75" customHeight="1">
      <c r="A75" s="58"/>
      <c r="B75" s="59"/>
      <c r="C75" s="52" t="s">
        <v>23</v>
      </c>
      <c r="D75" s="53">
        <f>D74/D73*1000</f>
        <v>7172.4137931034484</v>
      </c>
      <c r="E75" s="53">
        <f t="shared" ref="E75" si="17">E74/E73*1000</f>
        <v>7172.4137931034484</v>
      </c>
      <c r="F75" s="53">
        <f>F74/F73*1000</f>
        <v>11951.68906647294</v>
      </c>
      <c r="G75" s="53">
        <f t="shared" ref="G75" si="18">G74/G73*1000</f>
        <v>11953.268765133173</v>
      </c>
      <c r="H75" s="53">
        <f>H74/H73*1000</f>
        <v>8343.5114503816803</v>
      </c>
      <c r="I75" s="53">
        <f t="shared" ref="I75" si="19">I74/I73*1000</f>
        <v>8345.6695917588695</v>
      </c>
      <c r="J75" s="53">
        <f>J74/J73*1000</f>
        <v>14558.041958041958</v>
      </c>
      <c r="K75" s="53">
        <f t="shared" ref="K75" si="20">K74/K73*1000</f>
        <v>14560.447239692523</v>
      </c>
      <c r="L75" s="53">
        <f>L74/L73*1000</f>
        <v>5639.7058823529414</v>
      </c>
      <c r="M75" s="53">
        <f t="shared" ref="M75" si="21">M74/M73*1000</f>
        <v>5642.3357664233581</v>
      </c>
      <c r="N75" s="53">
        <f>N74/N73*1000</f>
        <v>6600</v>
      </c>
      <c r="O75" s="53">
        <f t="shared" ref="O75" si="22">O74/O73*1000</f>
        <v>6609.7560975609749</v>
      </c>
      <c r="P75" s="53">
        <f>P74/P73*1000</f>
        <v>7000</v>
      </c>
      <c r="Q75" s="53">
        <f t="shared" ref="Q75" si="23">Q74/Q73*1000</f>
        <v>7000</v>
      </c>
      <c r="R75" s="53">
        <f>R74/R73*1000</f>
        <v>7000</v>
      </c>
      <c r="S75" s="53">
        <f t="shared" ref="S75" si="24">S74/S73*1000</f>
        <v>7000</v>
      </c>
      <c r="T75" s="53">
        <f>T74/T73*1000</f>
        <v>7000</v>
      </c>
      <c r="U75" s="53">
        <f t="shared" ref="U75" si="25">U74/U73*1000</f>
        <v>7000</v>
      </c>
      <c r="V75" s="53">
        <f>V74/V73*1000</f>
        <v>8750</v>
      </c>
      <c r="W75" s="53">
        <f t="shared" ref="W75" si="26">W74/W73*1000</f>
        <v>8750</v>
      </c>
      <c r="X75" s="53">
        <f>X74/X73*1000</f>
        <v>6800</v>
      </c>
      <c r="Y75" s="53">
        <v>6800</v>
      </c>
      <c r="Z75" s="60">
        <f>Z74/Z73*1000</f>
        <v>11379.664253321664</v>
      </c>
      <c r="AA75" s="60">
        <f>AA74/AA73*1000</f>
        <v>11379.661286475311</v>
      </c>
      <c r="AB75" s="15">
        <f t="shared" si="0"/>
        <v>-2.9668463521375088E-3</v>
      </c>
      <c r="AC75" s="16">
        <f t="shared" si="1"/>
        <v>-2.6071475274602255E-5</v>
      </c>
      <c r="AD75" s="165"/>
    </row>
    <row r="76" spans="1:30" ht="12.75" customHeight="1">
      <c r="A76" s="61">
        <v>11</v>
      </c>
      <c r="B76" s="62" t="s">
        <v>55</v>
      </c>
      <c r="C76" s="63" t="s">
        <v>21</v>
      </c>
      <c r="D76" s="64">
        <v>118</v>
      </c>
      <c r="E76" s="64">
        <v>119</v>
      </c>
      <c r="F76" s="64">
        <v>149</v>
      </c>
      <c r="G76" s="64">
        <v>150</v>
      </c>
      <c r="H76" s="64">
        <v>44</v>
      </c>
      <c r="I76" s="64">
        <v>44</v>
      </c>
      <c r="J76" s="64">
        <v>23</v>
      </c>
      <c r="K76" s="64">
        <v>23</v>
      </c>
      <c r="L76" s="64">
        <v>49</v>
      </c>
      <c r="M76" s="64">
        <v>49</v>
      </c>
      <c r="N76" s="64">
        <v>21</v>
      </c>
      <c r="O76" s="64">
        <v>21</v>
      </c>
      <c r="P76" s="64">
        <v>328</v>
      </c>
      <c r="Q76" s="64">
        <v>329</v>
      </c>
      <c r="R76" s="64">
        <v>132</v>
      </c>
      <c r="S76" s="64">
        <v>133</v>
      </c>
      <c r="T76" s="64">
        <v>956</v>
      </c>
      <c r="U76" s="64">
        <v>957</v>
      </c>
      <c r="V76" s="64">
        <v>191</v>
      </c>
      <c r="W76" s="64">
        <v>192</v>
      </c>
      <c r="X76" s="65">
        <v>316</v>
      </c>
      <c r="Y76" s="65">
        <v>317</v>
      </c>
      <c r="Z76" s="66">
        <f>X76+V76+T76+R76+P76+N76+L76+J76+H76+F76+D76</f>
        <v>2327</v>
      </c>
      <c r="AA76" s="117">
        <f>Y76+W76+U76+S76+Q76+O76+M76+K76+I76+G76+E76</f>
        <v>2334</v>
      </c>
      <c r="AB76" s="15">
        <f t="shared" si="0"/>
        <v>7</v>
      </c>
      <c r="AC76" s="16">
        <f t="shared" si="1"/>
        <v>0.30081650193382037</v>
      </c>
      <c r="AD76" s="165"/>
    </row>
    <row r="77" spans="1:30" ht="12.75" customHeight="1">
      <c r="A77" s="67"/>
      <c r="B77" s="68" t="s">
        <v>56</v>
      </c>
      <c r="C77" s="63" t="s">
        <v>22</v>
      </c>
      <c r="D77" s="64">
        <v>240</v>
      </c>
      <c r="E77" s="64">
        <v>242</v>
      </c>
      <c r="F77" s="64">
        <v>417</v>
      </c>
      <c r="G77" s="64">
        <v>420</v>
      </c>
      <c r="H77" s="69">
        <v>46</v>
      </c>
      <c r="I77" s="69">
        <v>46</v>
      </c>
      <c r="J77" s="64">
        <v>30</v>
      </c>
      <c r="K77" s="64">
        <v>30</v>
      </c>
      <c r="L77" s="64">
        <v>56</v>
      </c>
      <c r="M77" s="64">
        <v>56</v>
      </c>
      <c r="N77" s="64">
        <v>25</v>
      </c>
      <c r="O77" s="64">
        <v>25</v>
      </c>
      <c r="P77" s="64">
        <v>258</v>
      </c>
      <c r="Q77" s="64">
        <v>259</v>
      </c>
      <c r="R77" s="64">
        <v>100</v>
      </c>
      <c r="S77" s="64">
        <v>101</v>
      </c>
      <c r="T77" s="64">
        <v>785</v>
      </c>
      <c r="U77" s="64">
        <v>787</v>
      </c>
      <c r="V77" s="64">
        <v>158</v>
      </c>
      <c r="W77" s="64">
        <v>159</v>
      </c>
      <c r="X77" s="65">
        <v>241</v>
      </c>
      <c r="Y77" s="65">
        <v>242</v>
      </c>
      <c r="Z77" s="66">
        <f>X77+V77+T77+R77+P77+N77+L77+J77+H77+F77+D77</f>
        <v>2356</v>
      </c>
      <c r="AA77" s="117">
        <f>Y77+W77+U77+S77+Q77+O77+M77+K77+I77+G77+E77</f>
        <v>2367</v>
      </c>
      <c r="AB77" s="15">
        <f t="shared" si="0"/>
        <v>11</v>
      </c>
      <c r="AC77" s="16">
        <f t="shared" si="1"/>
        <v>0.46689303904923601</v>
      </c>
      <c r="AD77" s="165"/>
    </row>
    <row r="78" spans="1:30" ht="12.75" customHeight="1">
      <c r="A78" s="70"/>
      <c r="B78" s="71"/>
      <c r="C78" s="63" t="s">
        <v>23</v>
      </c>
      <c r="D78" s="69">
        <f>D77/D76*1000</f>
        <v>2033.8983050847457</v>
      </c>
      <c r="E78" s="69">
        <f t="shared" ref="E78" si="27">E77/E76*1000</f>
        <v>2033.613445378151</v>
      </c>
      <c r="F78" s="69">
        <f>F77/F76*1000</f>
        <v>2798.6577181208054</v>
      </c>
      <c r="G78" s="69">
        <f t="shared" ref="G78" si="28">G77/G76*1000</f>
        <v>2800</v>
      </c>
      <c r="H78" s="69">
        <f>H77/H76*1000</f>
        <v>1045.4545454545455</v>
      </c>
      <c r="I78" s="69">
        <f t="shared" ref="I78" si="29">I77/I76*1000</f>
        <v>1045.4545454545455</v>
      </c>
      <c r="J78" s="69">
        <f>J77/J76*1000</f>
        <v>1304.3478260869565</v>
      </c>
      <c r="K78" s="69">
        <f t="shared" ref="K78" si="30">K77/K76*1000</f>
        <v>1304.3478260869565</v>
      </c>
      <c r="L78" s="69">
        <f>L77/L76*1000</f>
        <v>1142.8571428571429</v>
      </c>
      <c r="M78" s="69">
        <f t="shared" ref="M78" si="31">M77/M76*1000</f>
        <v>1142.8571428571429</v>
      </c>
      <c r="N78" s="69">
        <f>N77/N76*1000</f>
        <v>1190.4761904761904</v>
      </c>
      <c r="O78" s="69">
        <f t="shared" ref="O78" si="32">O77/O76*1000</f>
        <v>1190.4761904761904</v>
      </c>
      <c r="P78" s="69">
        <f>P77/P76*1000</f>
        <v>786.58536585365857</v>
      </c>
      <c r="Q78" s="69">
        <f t="shared" ref="Q78" si="33">Q77/Q76*1000</f>
        <v>787.23404255319156</v>
      </c>
      <c r="R78" s="69">
        <f>R77/R76*1000</f>
        <v>757.57575757575762</v>
      </c>
      <c r="S78" s="69">
        <f t="shared" ref="S78" si="34">S77/S76*1000</f>
        <v>759.3984962406015</v>
      </c>
      <c r="T78" s="69">
        <f>T77/T76*1000</f>
        <v>821.12970711297078</v>
      </c>
      <c r="U78" s="69">
        <f t="shared" ref="U78" si="35">U77/U76*1000</f>
        <v>822.36154649947753</v>
      </c>
      <c r="V78" s="69">
        <f>V77/V76*1000</f>
        <v>827.22513089005236</v>
      </c>
      <c r="W78" s="69">
        <f t="shared" ref="W78" si="36">W77/W76*1000</f>
        <v>828.125</v>
      </c>
      <c r="X78" s="69">
        <f>X77/X76*1000</f>
        <v>762.65822784810121</v>
      </c>
      <c r="Y78" s="69">
        <f t="shared" ref="Y78" si="37">Y77/Y76*1000</f>
        <v>763.4069400630915</v>
      </c>
      <c r="Z78" s="72">
        <f>Z77/Z76*1000</f>
        <v>1012.4623979372582</v>
      </c>
      <c r="AA78" s="60">
        <f>AA77/AA76*1000</f>
        <v>1014.1388174807198</v>
      </c>
      <c r="AB78" s="15">
        <f t="shared" si="0"/>
        <v>1.676419543461634</v>
      </c>
      <c r="AC78" s="16">
        <f t="shared" si="1"/>
        <v>0.16557844981473779</v>
      </c>
      <c r="AD78" s="166"/>
    </row>
    <row r="79" spans="1:30" ht="12.75" customHeight="1">
      <c r="A79" s="61">
        <v>12</v>
      </c>
      <c r="B79" s="62" t="s">
        <v>57</v>
      </c>
      <c r="C79" s="63" t="s">
        <v>21</v>
      </c>
      <c r="D79" s="64">
        <v>181</v>
      </c>
      <c r="E79" s="64">
        <v>182</v>
      </c>
      <c r="F79" s="64">
        <v>136</v>
      </c>
      <c r="G79" s="64">
        <v>137</v>
      </c>
      <c r="H79" s="64">
        <v>50</v>
      </c>
      <c r="I79" s="64">
        <v>50</v>
      </c>
      <c r="J79" s="64">
        <v>63</v>
      </c>
      <c r="K79" s="64">
        <v>64</v>
      </c>
      <c r="L79" s="64">
        <v>1381</v>
      </c>
      <c r="M79" s="64">
        <v>1694</v>
      </c>
      <c r="N79" s="64">
        <v>58</v>
      </c>
      <c r="O79" s="64">
        <v>59</v>
      </c>
      <c r="P79" s="64">
        <v>77</v>
      </c>
      <c r="Q79" s="64">
        <v>78</v>
      </c>
      <c r="R79" s="64">
        <v>52</v>
      </c>
      <c r="S79" s="64">
        <v>53</v>
      </c>
      <c r="T79" s="64">
        <v>404</v>
      </c>
      <c r="U79" s="64">
        <v>405</v>
      </c>
      <c r="V79" s="64">
        <v>134</v>
      </c>
      <c r="W79" s="64">
        <v>135</v>
      </c>
      <c r="X79" s="65">
        <v>122</v>
      </c>
      <c r="Y79" s="65">
        <v>123</v>
      </c>
      <c r="Z79" s="66">
        <f>X79+V79+T79+R79+P79+N79+L79+J79+H79+F79+D79</f>
        <v>2658</v>
      </c>
      <c r="AA79" s="117">
        <f>Y79+W79+U79+S79+Q79+O79+M79+K79+I79+G79+E79</f>
        <v>2980</v>
      </c>
      <c r="AB79" s="15">
        <f t="shared" ref="AB79:AB90" si="38">AA79-Z79</f>
        <v>322</v>
      </c>
      <c r="AC79" s="16">
        <f t="shared" ref="AC79:AC132" si="39">AB79*100/Z79</f>
        <v>12.114371708051166</v>
      </c>
      <c r="AD79" s="167" t="s">
        <v>81</v>
      </c>
    </row>
    <row r="80" spans="1:30" ht="12.75" customHeight="1">
      <c r="A80" s="67"/>
      <c r="B80" s="68" t="s">
        <v>56</v>
      </c>
      <c r="C80" s="63" t="s">
        <v>22</v>
      </c>
      <c r="D80" s="64">
        <v>1451</v>
      </c>
      <c r="E80" s="64">
        <v>1460</v>
      </c>
      <c r="F80" s="64">
        <v>733</v>
      </c>
      <c r="G80" s="64">
        <v>739</v>
      </c>
      <c r="H80" s="69">
        <v>261</v>
      </c>
      <c r="I80" s="69">
        <v>261</v>
      </c>
      <c r="J80" s="64">
        <v>285</v>
      </c>
      <c r="K80" s="64">
        <v>290</v>
      </c>
      <c r="L80" s="64">
        <v>8688</v>
      </c>
      <c r="M80" s="64">
        <v>10686</v>
      </c>
      <c r="N80" s="64">
        <v>337</v>
      </c>
      <c r="O80" s="64">
        <v>343</v>
      </c>
      <c r="P80" s="64">
        <v>428</v>
      </c>
      <c r="Q80" s="64">
        <v>434</v>
      </c>
      <c r="R80" s="64">
        <v>288</v>
      </c>
      <c r="S80" s="64">
        <v>294</v>
      </c>
      <c r="T80" s="64">
        <v>2466</v>
      </c>
      <c r="U80" s="64">
        <v>2473</v>
      </c>
      <c r="V80" s="64">
        <v>858</v>
      </c>
      <c r="W80" s="64">
        <v>865</v>
      </c>
      <c r="X80" s="65">
        <v>762</v>
      </c>
      <c r="Y80" s="65">
        <v>769</v>
      </c>
      <c r="Z80" s="66">
        <f>X80+V80+T80+R80+P80+N80+L80+J80+H80+F80+D80</f>
        <v>16557</v>
      </c>
      <c r="AA80" s="117">
        <f>Y80+W80+U80+S80+Q80+O80+M80+K80+I80+G80+E80</f>
        <v>18614</v>
      </c>
      <c r="AB80" s="15">
        <f t="shared" si="38"/>
        <v>2057</v>
      </c>
      <c r="AC80" s="16">
        <f t="shared" si="39"/>
        <v>12.423748263574319</v>
      </c>
      <c r="AD80" s="168"/>
    </row>
    <row r="81" spans="1:30" ht="12.75" customHeight="1">
      <c r="A81" s="70"/>
      <c r="B81" s="71"/>
      <c r="C81" s="63" t="s">
        <v>23</v>
      </c>
      <c r="D81" s="69">
        <f>D80/D79*1000</f>
        <v>8016.5745856353587</v>
      </c>
      <c r="E81" s="69">
        <f t="shared" ref="E81" si="40">E80/E79*1000</f>
        <v>8021.9780219780223</v>
      </c>
      <c r="F81" s="69">
        <f>F80/F79*1000</f>
        <v>5389.7058823529414</v>
      </c>
      <c r="G81" s="69">
        <f t="shared" ref="G81" si="41">G80/G79*1000</f>
        <v>5394.1605839416052</v>
      </c>
      <c r="H81" s="69">
        <f>H80/H79*1000</f>
        <v>5220</v>
      </c>
      <c r="I81" s="69">
        <f t="shared" ref="I81" si="42">I80/I79*1000</f>
        <v>5220</v>
      </c>
      <c r="J81" s="69">
        <f>J80/J79*1000</f>
        <v>4523.8095238095239</v>
      </c>
      <c r="K81" s="69">
        <f t="shared" ref="K81" si="43">K80/K79*1000</f>
        <v>4531.25</v>
      </c>
      <c r="L81" s="69">
        <f>L80/L79*1000</f>
        <v>6291.0934105720489</v>
      </c>
      <c r="M81" s="69">
        <f t="shared" ref="M81" si="44">M80/M79*1000</f>
        <v>6308.1463990554894</v>
      </c>
      <c r="N81" s="69">
        <f>N80/N79*1000</f>
        <v>5810.3448275862074</v>
      </c>
      <c r="O81" s="69">
        <f t="shared" ref="O81" si="45">O80/O79*1000</f>
        <v>5813.5593220338978</v>
      </c>
      <c r="P81" s="69">
        <f>P80/P79*1000</f>
        <v>5558.4415584415583</v>
      </c>
      <c r="Q81" s="69">
        <f t="shared" ref="Q81" si="46">Q80/Q79*1000</f>
        <v>5564.1025641025635</v>
      </c>
      <c r="R81" s="69">
        <f>R80/R79*1000</f>
        <v>5538.4615384615381</v>
      </c>
      <c r="S81" s="69">
        <f t="shared" ref="S81" si="47">S80/S79*1000</f>
        <v>5547.1698113207549</v>
      </c>
      <c r="T81" s="69">
        <f>T80/T79*1000</f>
        <v>6103.9603960396034</v>
      </c>
      <c r="U81" s="69">
        <f t="shared" ref="U81" si="48">U80/U79*1000</f>
        <v>6106.1728395061727</v>
      </c>
      <c r="V81" s="69">
        <f>V80/V79*1000</f>
        <v>6402.9850746268658</v>
      </c>
      <c r="W81" s="69">
        <f t="shared" ref="W81" si="49">W80/W79*1000</f>
        <v>6407.4074074074078</v>
      </c>
      <c r="X81" s="69">
        <f>X80/X79*1000</f>
        <v>6245.9016393442616</v>
      </c>
      <c r="Y81" s="69">
        <f t="shared" ref="Y81" si="50">Y80/Y79*1000</f>
        <v>6252.0325203252032</v>
      </c>
      <c r="Z81" s="72">
        <f>Z80/Z79*1000</f>
        <v>6229.1196388261851</v>
      </c>
      <c r="AA81" s="60">
        <f>AA80/AA79*1000</f>
        <v>6246.3087248322145</v>
      </c>
      <c r="AB81" s="15">
        <f t="shared" si="38"/>
        <v>17.189086006029356</v>
      </c>
      <c r="AC81" s="16">
        <f t="shared" si="39"/>
        <v>0.27594727670487423</v>
      </c>
      <c r="AD81" s="169"/>
    </row>
    <row r="82" spans="1:30" ht="12.75" customHeight="1">
      <c r="A82" s="10">
        <v>13</v>
      </c>
      <c r="B82" s="33" t="s">
        <v>58</v>
      </c>
      <c r="C82" s="19" t="s">
        <v>21</v>
      </c>
      <c r="D82" s="14"/>
      <c r="E82" s="115"/>
      <c r="F82" s="14"/>
      <c r="G82" s="14"/>
      <c r="H82" s="14">
        <v>11</v>
      </c>
      <c r="I82" s="14">
        <v>11</v>
      </c>
      <c r="J82" s="14"/>
      <c r="K82" s="13"/>
      <c r="L82" s="14">
        <v>7</v>
      </c>
      <c r="M82" s="14">
        <v>7</v>
      </c>
      <c r="N82" s="14">
        <v>6</v>
      </c>
      <c r="O82" s="14">
        <v>6</v>
      </c>
      <c r="P82" s="14">
        <v>25</v>
      </c>
      <c r="Q82" s="15">
        <v>26</v>
      </c>
      <c r="R82" s="14">
        <v>21</v>
      </c>
      <c r="S82" s="15">
        <v>22</v>
      </c>
      <c r="T82" s="14">
        <v>29</v>
      </c>
      <c r="U82" s="15">
        <v>30</v>
      </c>
      <c r="V82" s="14">
        <v>15</v>
      </c>
      <c r="W82" s="14">
        <v>15</v>
      </c>
      <c r="X82" s="14">
        <v>11</v>
      </c>
      <c r="Y82" s="14">
        <v>11</v>
      </c>
      <c r="Z82" s="73">
        <f>X82+V82+T82+R82+P82+N82+L82+J82+H82+F82+D82</f>
        <v>125</v>
      </c>
      <c r="AA82" s="76">
        <v>128</v>
      </c>
      <c r="AB82" s="15">
        <f t="shared" si="38"/>
        <v>3</v>
      </c>
      <c r="AC82" s="16">
        <f t="shared" si="39"/>
        <v>2.4</v>
      </c>
      <c r="AD82" s="74"/>
    </row>
    <row r="83" spans="1:30" ht="12.75" customHeight="1">
      <c r="A83" s="17"/>
      <c r="B83" s="31"/>
      <c r="C83" s="19" t="s">
        <v>22</v>
      </c>
      <c r="D83" s="14"/>
      <c r="E83" s="64"/>
      <c r="F83" s="14"/>
      <c r="G83" s="14"/>
      <c r="H83" s="14">
        <v>31</v>
      </c>
      <c r="I83" s="14">
        <v>31</v>
      </c>
      <c r="J83" s="14"/>
      <c r="K83" s="13"/>
      <c r="L83" s="14">
        <v>9</v>
      </c>
      <c r="M83" s="14">
        <v>9</v>
      </c>
      <c r="N83" s="14">
        <v>5</v>
      </c>
      <c r="O83" s="14">
        <v>5</v>
      </c>
      <c r="P83" s="14">
        <v>74</v>
      </c>
      <c r="Q83" s="15">
        <v>77</v>
      </c>
      <c r="R83" s="14">
        <v>61</v>
      </c>
      <c r="S83" s="15">
        <v>64</v>
      </c>
      <c r="T83" s="14">
        <v>103</v>
      </c>
      <c r="U83" s="15">
        <v>107</v>
      </c>
      <c r="V83" s="14">
        <v>52</v>
      </c>
      <c r="W83" s="14">
        <v>52</v>
      </c>
      <c r="X83" s="14">
        <v>39</v>
      </c>
      <c r="Y83" s="14">
        <v>39</v>
      </c>
      <c r="Z83" s="73">
        <f>X83+V83+T83+R83+P83+N83+L83+J83+H83+F83+D83</f>
        <v>374</v>
      </c>
      <c r="AA83" s="76">
        <v>384</v>
      </c>
      <c r="AB83" s="15">
        <f t="shared" si="38"/>
        <v>10</v>
      </c>
      <c r="AC83" s="16">
        <f t="shared" si="39"/>
        <v>2.6737967914438503</v>
      </c>
      <c r="AD83" s="75"/>
    </row>
    <row r="84" spans="1:30" ht="12.75" customHeight="1">
      <c r="A84" s="20"/>
      <c r="B84" s="43"/>
      <c r="C84" s="19" t="s">
        <v>23</v>
      </c>
      <c r="D84" s="73"/>
      <c r="E84" s="116"/>
      <c r="F84" s="76"/>
      <c r="G84" s="15"/>
      <c r="H84" s="15">
        <f t="shared" ref="H84" si="51">H83/H82*1000</f>
        <v>2818.1818181818185</v>
      </c>
      <c r="I84" s="15">
        <v>2818.1818181818185</v>
      </c>
      <c r="J84" s="76"/>
      <c r="K84" s="69"/>
      <c r="L84" s="15">
        <f t="shared" ref="L84" si="52">L83/L82*1000</f>
        <v>1285.7142857142858</v>
      </c>
      <c r="M84" s="15">
        <v>1285.7142857142858</v>
      </c>
      <c r="N84" s="15">
        <f t="shared" ref="N84:V84" si="53">N83/N82*1000</f>
        <v>833.33333333333337</v>
      </c>
      <c r="O84" s="15">
        <v>833.33333333333337</v>
      </c>
      <c r="P84" s="15">
        <f t="shared" si="53"/>
        <v>2960</v>
      </c>
      <c r="Q84" s="15">
        <v>2962</v>
      </c>
      <c r="R84" s="15">
        <f t="shared" si="53"/>
        <v>2904.7619047619046</v>
      </c>
      <c r="S84" s="15">
        <v>2909</v>
      </c>
      <c r="T84" s="15">
        <f t="shared" si="53"/>
        <v>3551.7241379310349</v>
      </c>
      <c r="U84" s="15">
        <v>3567</v>
      </c>
      <c r="V84" s="15">
        <f t="shared" si="53"/>
        <v>3466.666666666667</v>
      </c>
      <c r="W84" s="15">
        <v>3466.666666666667</v>
      </c>
      <c r="X84" s="15">
        <f t="shared" ref="X84" si="54">X83/X82*1000</f>
        <v>3545.4545454545455</v>
      </c>
      <c r="Y84" s="15">
        <v>3545.4545454545455</v>
      </c>
      <c r="Z84" s="76">
        <f>Z83/Z82*1000</f>
        <v>2992</v>
      </c>
      <c r="AA84" s="76">
        <v>3000</v>
      </c>
      <c r="AB84" s="15">
        <f t="shared" si="38"/>
        <v>8</v>
      </c>
      <c r="AC84" s="16">
        <f t="shared" si="39"/>
        <v>0.26737967914438504</v>
      </c>
      <c r="AD84" s="77"/>
    </row>
    <row r="85" spans="1:30" ht="12.75" customHeight="1">
      <c r="A85" s="10">
        <v>14</v>
      </c>
      <c r="B85" s="33" t="s">
        <v>59</v>
      </c>
      <c r="C85" s="19" t="s">
        <v>21</v>
      </c>
      <c r="D85" s="14"/>
      <c r="E85" s="13"/>
      <c r="F85" s="14"/>
      <c r="G85" s="14"/>
      <c r="H85" s="14">
        <v>43</v>
      </c>
      <c r="I85" s="14">
        <v>43</v>
      </c>
      <c r="J85" s="14"/>
      <c r="K85" s="14"/>
      <c r="L85" s="14"/>
      <c r="M85" s="13"/>
      <c r="N85" s="14"/>
      <c r="O85" s="14"/>
      <c r="P85" s="14">
        <v>100</v>
      </c>
      <c r="Q85" s="14">
        <v>100</v>
      </c>
      <c r="R85" s="14">
        <v>139</v>
      </c>
      <c r="S85" s="14">
        <v>139</v>
      </c>
      <c r="T85" s="14">
        <v>235</v>
      </c>
      <c r="U85" s="15">
        <v>236</v>
      </c>
      <c r="V85" s="14">
        <v>157</v>
      </c>
      <c r="W85" s="14">
        <v>157</v>
      </c>
      <c r="X85" s="14">
        <v>128</v>
      </c>
      <c r="Y85" s="14">
        <v>128</v>
      </c>
      <c r="Z85" s="73">
        <f>X85+V85+T85+R85+P85+N85+L85+J85+H85+F85+D85</f>
        <v>802</v>
      </c>
      <c r="AA85" s="76">
        <v>803</v>
      </c>
      <c r="AB85" s="15">
        <f t="shared" si="38"/>
        <v>1</v>
      </c>
      <c r="AC85" s="16">
        <f t="shared" si="39"/>
        <v>0.12468827930174564</v>
      </c>
      <c r="AD85" s="74"/>
    </row>
    <row r="86" spans="1:30" ht="12.75" customHeight="1">
      <c r="A86" s="17"/>
      <c r="B86" s="31"/>
      <c r="C86" s="19" t="s">
        <v>22</v>
      </c>
      <c r="D86" s="14"/>
      <c r="E86" s="15"/>
      <c r="F86" s="14"/>
      <c r="G86" s="14"/>
      <c r="H86" s="14">
        <v>65</v>
      </c>
      <c r="I86" s="14">
        <v>65</v>
      </c>
      <c r="J86" s="14"/>
      <c r="K86" s="14"/>
      <c r="L86" s="14"/>
      <c r="M86" s="13"/>
      <c r="N86" s="14"/>
      <c r="O86" s="13"/>
      <c r="P86" s="14">
        <v>97</v>
      </c>
      <c r="Q86" s="14">
        <v>97</v>
      </c>
      <c r="R86" s="14">
        <v>132</v>
      </c>
      <c r="S86" s="14">
        <v>132</v>
      </c>
      <c r="T86" s="14">
        <v>224</v>
      </c>
      <c r="U86" s="15">
        <v>226</v>
      </c>
      <c r="V86" s="14">
        <v>158</v>
      </c>
      <c r="W86" s="14">
        <v>158</v>
      </c>
      <c r="X86" s="14">
        <v>120</v>
      </c>
      <c r="Y86" s="14">
        <v>120</v>
      </c>
      <c r="Z86" s="73">
        <f>X86+V86+T86+R86+P86+N86+L86+J86+H86+F86+D86</f>
        <v>796</v>
      </c>
      <c r="AA86" s="76">
        <v>798</v>
      </c>
      <c r="AB86" s="15">
        <f t="shared" si="38"/>
        <v>2</v>
      </c>
      <c r="AC86" s="16">
        <f t="shared" si="39"/>
        <v>0.25125628140703515</v>
      </c>
      <c r="AD86" s="75"/>
    </row>
    <row r="87" spans="1:30" ht="12.75" customHeight="1">
      <c r="A87" s="20"/>
      <c r="B87" s="43"/>
      <c r="C87" s="19" t="s">
        <v>23</v>
      </c>
      <c r="D87" s="73"/>
      <c r="E87" s="76"/>
      <c r="F87" s="76"/>
      <c r="G87" s="69"/>
      <c r="H87" s="15">
        <f t="shared" ref="H87" si="55">H86/H85*1000</f>
        <v>1511.6279069767443</v>
      </c>
      <c r="I87" s="15">
        <v>1511.6279069767443</v>
      </c>
      <c r="J87" s="73"/>
      <c r="K87" s="73"/>
      <c r="L87" s="73"/>
      <c r="M87" s="76"/>
      <c r="N87" s="76"/>
      <c r="O87" s="69"/>
      <c r="P87" s="15">
        <f t="shared" ref="P87:X87" si="56">P86/P85*1000</f>
        <v>970</v>
      </c>
      <c r="Q87" s="15">
        <v>970</v>
      </c>
      <c r="R87" s="15">
        <f t="shared" si="56"/>
        <v>949.64028776978421</v>
      </c>
      <c r="S87" s="15">
        <v>949.64028776978421</v>
      </c>
      <c r="T87" s="15">
        <f t="shared" si="56"/>
        <v>953.19148936170222</v>
      </c>
      <c r="U87" s="15">
        <v>958</v>
      </c>
      <c r="V87" s="69">
        <f t="shared" si="56"/>
        <v>1006.3694267515923</v>
      </c>
      <c r="W87" s="69">
        <v>1006.3694267515923</v>
      </c>
      <c r="X87" s="69">
        <f t="shared" si="56"/>
        <v>937.5</v>
      </c>
      <c r="Y87" s="69">
        <v>937.5</v>
      </c>
      <c r="Z87" s="76">
        <f>Z86/Z85*1000</f>
        <v>992.51870324189531</v>
      </c>
      <c r="AA87" s="117">
        <f>AA86/AA85*1000</f>
        <v>993.77334993773343</v>
      </c>
      <c r="AB87" s="15">
        <f t="shared" si="38"/>
        <v>1.2546466958381188</v>
      </c>
      <c r="AC87" s="16">
        <f t="shared" si="39"/>
        <v>0.12641038317363962</v>
      </c>
      <c r="AD87" s="77"/>
    </row>
    <row r="88" spans="1:30" ht="12.75" customHeight="1">
      <c r="A88" s="78">
        <v>15</v>
      </c>
      <c r="B88" s="79" t="s">
        <v>60</v>
      </c>
      <c r="C88" s="80" t="s">
        <v>21</v>
      </c>
      <c r="D88" s="64">
        <v>193</v>
      </c>
      <c r="E88" s="64">
        <v>194</v>
      </c>
      <c r="F88" s="64">
        <v>5434</v>
      </c>
      <c r="G88" s="64">
        <v>5435</v>
      </c>
      <c r="H88" s="64">
        <v>791</v>
      </c>
      <c r="I88" s="64">
        <v>792</v>
      </c>
      <c r="J88" s="64">
        <v>614</v>
      </c>
      <c r="K88" s="64">
        <v>615</v>
      </c>
      <c r="L88" s="81">
        <v>1553</v>
      </c>
      <c r="M88" s="81">
        <v>1554</v>
      </c>
      <c r="N88" s="64">
        <v>257</v>
      </c>
      <c r="O88" s="64">
        <v>258</v>
      </c>
      <c r="P88" s="64">
        <v>1491</v>
      </c>
      <c r="Q88" s="64">
        <v>1492</v>
      </c>
      <c r="R88" s="64">
        <v>1038</v>
      </c>
      <c r="S88" s="64">
        <v>1039</v>
      </c>
      <c r="T88" s="64">
        <v>5001</v>
      </c>
      <c r="U88" s="64">
        <v>5002</v>
      </c>
      <c r="V88" s="64">
        <v>1458</v>
      </c>
      <c r="W88" s="64">
        <v>1459</v>
      </c>
      <c r="X88" s="65">
        <v>390</v>
      </c>
      <c r="Y88" s="65">
        <v>391</v>
      </c>
      <c r="Z88" s="66">
        <f>X88+V88+T88+R88+P88+N88+L88+J88+H88+F88+D88</f>
        <v>18220</v>
      </c>
      <c r="AA88" s="117">
        <f>Y88+W88+U88+S88+Q88+O88+M88+K88+I88+G88+E88</f>
        <v>18231</v>
      </c>
      <c r="AB88" s="15">
        <f t="shared" si="38"/>
        <v>11</v>
      </c>
      <c r="AC88" s="16">
        <f t="shared" si="39"/>
        <v>6.0373216245883647E-2</v>
      </c>
      <c r="AD88" s="82"/>
    </row>
    <row r="89" spans="1:30" ht="12.75" customHeight="1">
      <c r="A89" s="83"/>
      <c r="B89" s="84" t="s">
        <v>56</v>
      </c>
      <c r="C89" s="80" t="s">
        <v>22</v>
      </c>
      <c r="D89" s="64">
        <v>109</v>
      </c>
      <c r="E89" s="64">
        <v>110</v>
      </c>
      <c r="F89" s="64">
        <v>4856</v>
      </c>
      <c r="G89" s="64">
        <v>4865</v>
      </c>
      <c r="H89" s="69">
        <v>977</v>
      </c>
      <c r="I89" s="69">
        <v>979</v>
      </c>
      <c r="J89" s="64">
        <v>757</v>
      </c>
      <c r="K89" s="64">
        <v>759</v>
      </c>
      <c r="L89" s="81">
        <v>2488</v>
      </c>
      <c r="M89" s="81">
        <v>2492</v>
      </c>
      <c r="N89" s="64">
        <v>273</v>
      </c>
      <c r="O89" s="64">
        <v>274</v>
      </c>
      <c r="P89" s="64">
        <v>1683</v>
      </c>
      <c r="Q89" s="64">
        <v>1685</v>
      </c>
      <c r="R89" s="64">
        <v>1370</v>
      </c>
      <c r="S89" s="64">
        <v>1372</v>
      </c>
      <c r="T89" s="64">
        <v>8200</v>
      </c>
      <c r="U89" s="64">
        <v>8205</v>
      </c>
      <c r="V89" s="64">
        <v>2589</v>
      </c>
      <c r="W89" s="64">
        <v>2592</v>
      </c>
      <c r="X89" s="65">
        <v>697</v>
      </c>
      <c r="Y89" s="65">
        <v>699</v>
      </c>
      <c r="Z89" s="66">
        <f>X89+V89+T89+R89+P89+N89+L89+J89+H89+F89+D89</f>
        <v>23999</v>
      </c>
      <c r="AA89" s="117">
        <f>Y89+W89+U89+S89+Q89+O89+M89+K89+I89+G89+E89</f>
        <v>24032</v>
      </c>
      <c r="AB89" s="15">
        <f t="shared" si="38"/>
        <v>33</v>
      </c>
      <c r="AC89" s="16">
        <f t="shared" si="39"/>
        <v>0.13750572940539188</v>
      </c>
      <c r="AD89" s="85"/>
    </row>
    <row r="90" spans="1:30" ht="12.75" customHeight="1">
      <c r="A90" s="86"/>
      <c r="B90" s="87"/>
      <c r="C90" s="80" t="s">
        <v>23</v>
      </c>
      <c r="D90" s="69">
        <f>D89/D88*1000</f>
        <v>564.76683937823839</v>
      </c>
      <c r="E90" s="69">
        <f t="shared" ref="E90" si="57">E89/E88*1000</f>
        <v>567.01030927835052</v>
      </c>
      <c r="F90" s="69">
        <f>F89/F88*1000</f>
        <v>893.63268310636738</v>
      </c>
      <c r="G90" s="69">
        <f t="shared" ref="G90" si="58">G89/G88*1000</f>
        <v>895.12419503219871</v>
      </c>
      <c r="H90" s="69">
        <f>H89/H88*1000</f>
        <v>1235.1453855878633</v>
      </c>
      <c r="I90" s="69">
        <f t="shared" ref="I90" si="59">I89/I88*1000</f>
        <v>1236.1111111111111</v>
      </c>
      <c r="J90" s="69">
        <f>J89/J88*1000</f>
        <v>1232.8990228013031</v>
      </c>
      <c r="K90" s="69">
        <f t="shared" ref="K90" si="60">K89/K88*1000</f>
        <v>1234.1463414634147</v>
      </c>
      <c r="L90" s="69">
        <f>L89/L88*1000</f>
        <v>1602.0605280103027</v>
      </c>
      <c r="M90" s="69">
        <f t="shared" ref="M90" si="61">M89/M88*1000</f>
        <v>1603.6036036036037</v>
      </c>
      <c r="N90" s="69">
        <f>N89/N88*1000</f>
        <v>1062.2568093385214</v>
      </c>
      <c r="O90" s="69">
        <f t="shared" ref="O90" si="62">O89/O88*1000</f>
        <v>1062.015503875969</v>
      </c>
      <c r="P90" s="69">
        <f>P89/P88*1000</f>
        <v>1128.7726358148893</v>
      </c>
      <c r="Q90" s="69">
        <f t="shared" ref="Q90" si="63">Q89/Q88*1000</f>
        <v>1129.3565683646111</v>
      </c>
      <c r="R90" s="69">
        <f>R89/R88*1000</f>
        <v>1319.8458574181118</v>
      </c>
      <c r="S90" s="69">
        <f t="shared" ref="S90" si="64">S89/S88*1000</f>
        <v>1320.5004812319539</v>
      </c>
      <c r="T90" s="69">
        <f>T89/T88*1000</f>
        <v>1639.6720655868826</v>
      </c>
      <c r="U90" s="69">
        <f t="shared" ref="U90" si="65">U89/U88*1000</f>
        <v>1640.3438624550179</v>
      </c>
      <c r="V90" s="69">
        <f>V89/V88*1000</f>
        <v>1775.7201646090534</v>
      </c>
      <c r="W90" s="69">
        <f t="shared" ref="W90" si="66">W89/W88*1000</f>
        <v>1776.559287183002</v>
      </c>
      <c r="X90" s="69">
        <f>X89/X88*1000</f>
        <v>1787.1794871794873</v>
      </c>
      <c r="Y90" s="69">
        <f t="shared" ref="Y90" si="67">Y89/Y88*1000</f>
        <v>1787.7237851662405</v>
      </c>
      <c r="Z90" s="72">
        <f>Z89/Z88*1000</f>
        <v>1317.178924259056</v>
      </c>
      <c r="AA90" s="60">
        <f>AA89/AA88*1000</f>
        <v>1318.1942844605344</v>
      </c>
      <c r="AB90" s="15">
        <f t="shared" si="38"/>
        <v>1.0153602014784155</v>
      </c>
      <c r="AC90" s="16">
        <f t="shared" si="39"/>
        <v>7.7085973877814629E-2</v>
      </c>
      <c r="AD90" s="88"/>
    </row>
    <row r="91" spans="1:30">
      <c r="A91" s="78">
        <v>16</v>
      </c>
      <c r="B91" s="79" t="s">
        <v>61</v>
      </c>
      <c r="C91" s="113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118"/>
      <c r="AA91" s="89"/>
      <c r="AB91" s="114"/>
      <c r="AC91" s="16"/>
      <c r="AD91" s="82"/>
    </row>
    <row r="92" spans="1:30" ht="14.25" customHeight="1">
      <c r="A92" s="109" t="s">
        <v>26</v>
      </c>
      <c r="B92" s="108" t="s">
        <v>62</v>
      </c>
      <c r="C92" s="80" t="s">
        <v>21</v>
      </c>
      <c r="D92" s="69">
        <v>272</v>
      </c>
      <c r="E92" s="69">
        <v>273</v>
      </c>
      <c r="F92" s="64">
        <v>4251</v>
      </c>
      <c r="G92" s="64">
        <v>4252</v>
      </c>
      <c r="H92" s="64">
        <v>121</v>
      </c>
      <c r="I92" s="64">
        <v>122</v>
      </c>
      <c r="J92" s="64">
        <v>1083</v>
      </c>
      <c r="K92" s="64">
        <v>1084</v>
      </c>
      <c r="L92" s="64">
        <v>856</v>
      </c>
      <c r="M92" s="64">
        <v>857</v>
      </c>
      <c r="N92" s="64">
        <v>246</v>
      </c>
      <c r="O92" s="64">
        <v>247</v>
      </c>
      <c r="P92" s="64">
        <v>432</v>
      </c>
      <c r="Q92" s="64">
        <v>433</v>
      </c>
      <c r="R92" s="64">
        <v>105</v>
      </c>
      <c r="S92" s="64">
        <v>106</v>
      </c>
      <c r="T92" s="64">
        <v>1387</v>
      </c>
      <c r="U92" s="64">
        <v>1388</v>
      </c>
      <c r="V92" s="64">
        <v>191</v>
      </c>
      <c r="W92" s="64">
        <v>192</v>
      </c>
      <c r="X92" s="65">
        <v>193</v>
      </c>
      <c r="Y92" s="65">
        <v>194</v>
      </c>
      <c r="Z92" s="66">
        <f>X92+V92+T92+R92+P92+N92+L92+J92+H92+F92+D92</f>
        <v>9137</v>
      </c>
      <c r="AA92" s="117">
        <f>Y92+W92+U92+S92+Q92+O92+M92+K92+I92+G92+E92</f>
        <v>9148</v>
      </c>
      <c r="AB92" s="15">
        <f t="shared" ref="AB92:AB132" si="68">AA92-Z92</f>
        <v>11</v>
      </c>
      <c r="AC92" s="16">
        <f t="shared" si="39"/>
        <v>0.12038962460326147</v>
      </c>
      <c r="AD92" s="162" t="s">
        <v>54</v>
      </c>
    </row>
    <row r="93" spans="1:30">
      <c r="A93" s="83"/>
      <c r="B93" s="90"/>
      <c r="C93" s="80" t="s">
        <v>22</v>
      </c>
      <c r="D93" s="64">
        <v>1137</v>
      </c>
      <c r="E93" s="64">
        <v>1142</v>
      </c>
      <c r="F93" s="64">
        <v>23575</v>
      </c>
      <c r="G93" s="64">
        <v>23585</v>
      </c>
      <c r="H93" s="64">
        <v>532</v>
      </c>
      <c r="I93" s="64">
        <v>537</v>
      </c>
      <c r="J93" s="64">
        <v>5744</v>
      </c>
      <c r="K93" s="64">
        <v>5752</v>
      </c>
      <c r="L93" s="64">
        <v>4889</v>
      </c>
      <c r="M93" s="64">
        <v>4898</v>
      </c>
      <c r="N93" s="64">
        <v>989</v>
      </c>
      <c r="O93" s="64">
        <v>994</v>
      </c>
      <c r="P93" s="64">
        <v>1977</v>
      </c>
      <c r="Q93" s="64">
        <v>1982</v>
      </c>
      <c r="R93" s="64">
        <v>447</v>
      </c>
      <c r="S93" s="64">
        <v>452</v>
      </c>
      <c r="T93" s="64">
        <v>3641</v>
      </c>
      <c r="U93" s="64">
        <v>3645</v>
      </c>
      <c r="V93" s="64">
        <v>561</v>
      </c>
      <c r="W93" s="64">
        <v>564</v>
      </c>
      <c r="X93" s="65">
        <v>584</v>
      </c>
      <c r="Y93" s="65">
        <v>588</v>
      </c>
      <c r="Z93" s="66">
        <f>X93+V93+T93+R93+P93+N93+L93+J93+H93+F93+D93</f>
        <v>44076</v>
      </c>
      <c r="AA93" s="117">
        <f>Y93+W93+U93+S93+Q93+O93+M93+K93+I93+G93+E93</f>
        <v>44139</v>
      </c>
      <c r="AB93" s="15">
        <f t="shared" si="68"/>
        <v>63</v>
      </c>
      <c r="AC93" s="16">
        <f t="shared" si="39"/>
        <v>0.1429349305744623</v>
      </c>
      <c r="AD93" s="162"/>
    </row>
    <row r="94" spans="1:30">
      <c r="A94" s="86"/>
      <c r="B94" s="91"/>
      <c r="C94" s="80" t="s">
        <v>23</v>
      </c>
      <c r="D94" s="69">
        <f>D93/D92*1000</f>
        <v>4180.1470588235288</v>
      </c>
      <c r="E94" s="69">
        <f t="shared" ref="E94" si="69">E93/E92*1000</f>
        <v>4183.1501831501837</v>
      </c>
      <c r="F94" s="69">
        <f>F93/F92*1000</f>
        <v>5545.753940249353</v>
      </c>
      <c r="G94" s="69">
        <f t="shared" ref="G94" si="70">G93/G92*1000</f>
        <v>5546.8015051740358</v>
      </c>
      <c r="H94" s="69">
        <f>H93/H92*1000</f>
        <v>4396.6942148760327</v>
      </c>
      <c r="I94" s="69">
        <f t="shared" ref="I94" si="71">I93/I92*1000</f>
        <v>4401.6393442622957</v>
      </c>
      <c r="J94" s="69">
        <f>J93/J92*1000</f>
        <v>5303.785780240074</v>
      </c>
      <c r="K94" s="69">
        <f t="shared" ref="K94" si="72">K93/K92*1000</f>
        <v>5306.2730627306273</v>
      </c>
      <c r="L94" s="69">
        <f>L93/L92*1000</f>
        <v>5711.4485981308408</v>
      </c>
      <c r="M94" s="69">
        <f t="shared" ref="M94" si="73">M93/M92*1000</f>
        <v>5715.2858809801628</v>
      </c>
      <c r="N94" s="69">
        <f>N93/N92*1000</f>
        <v>4020.3252032520327</v>
      </c>
      <c r="O94" s="69">
        <f t="shared" ref="O94" si="74">O93/O92*1000</f>
        <v>4024.2914979757084</v>
      </c>
      <c r="P94" s="69">
        <f>P93/P92*1000</f>
        <v>4576.3888888888896</v>
      </c>
      <c r="Q94" s="69">
        <f t="shared" ref="Q94" si="75">Q93/Q92*1000</f>
        <v>4577.3672055427251</v>
      </c>
      <c r="R94" s="69">
        <f>R93/R92*1000</f>
        <v>4257.1428571428569</v>
      </c>
      <c r="S94" s="69">
        <f t="shared" ref="S94" si="76">S93/S92*1000</f>
        <v>4264.1509433962265</v>
      </c>
      <c r="T94" s="69">
        <f>T93/T92*1000</f>
        <v>2625.0901225666908</v>
      </c>
      <c r="U94" s="69">
        <f t="shared" ref="U94" si="77">U93/U92*1000</f>
        <v>2626.0806916426513</v>
      </c>
      <c r="V94" s="69">
        <f>V93/V92*1000</f>
        <v>2937.1727748691101</v>
      </c>
      <c r="W94" s="69">
        <f t="shared" ref="W94" si="78">W93/W92*1000</f>
        <v>2937.5</v>
      </c>
      <c r="X94" s="69">
        <f>X93/X92*1000</f>
        <v>3025.9067357512954</v>
      </c>
      <c r="Y94" s="69">
        <f t="shared" ref="Y94" si="79">Y93/Y92*1000</f>
        <v>3030.9278350515465</v>
      </c>
      <c r="Z94" s="72">
        <f>Z93/Z92*1000</f>
        <v>4823.9028127394113</v>
      </c>
      <c r="AA94" s="60">
        <f>AA93/AA92*1000</f>
        <v>4824.9890686488852</v>
      </c>
      <c r="AB94" s="15">
        <f t="shared" si="68"/>
        <v>1.0862559094739481</v>
      </c>
      <c r="AC94" s="16">
        <f t="shared" si="39"/>
        <v>2.2518196399091261E-2</v>
      </c>
      <c r="AD94" s="162"/>
    </row>
    <row r="95" spans="1:30">
      <c r="A95" s="78" t="s">
        <v>28</v>
      </c>
      <c r="B95" s="79" t="s">
        <v>63</v>
      </c>
      <c r="C95" s="80" t="s">
        <v>21</v>
      </c>
      <c r="D95" s="64">
        <v>54</v>
      </c>
      <c r="E95" s="64">
        <v>55</v>
      </c>
      <c r="F95" s="64">
        <v>408</v>
      </c>
      <c r="G95" s="64">
        <v>409</v>
      </c>
      <c r="H95" s="64">
        <v>9</v>
      </c>
      <c r="I95" s="64">
        <v>9</v>
      </c>
      <c r="J95" s="65">
        <v>51</v>
      </c>
      <c r="K95" s="65">
        <v>51</v>
      </c>
      <c r="L95" s="65">
        <v>19</v>
      </c>
      <c r="M95" s="65">
        <v>19</v>
      </c>
      <c r="N95" s="64">
        <v>23</v>
      </c>
      <c r="O95" s="64">
        <v>25</v>
      </c>
      <c r="P95" s="64">
        <v>74</v>
      </c>
      <c r="Q95" s="64">
        <v>75</v>
      </c>
      <c r="R95" s="64">
        <v>56</v>
      </c>
      <c r="S95" s="64">
        <v>57</v>
      </c>
      <c r="T95" s="64">
        <v>325</v>
      </c>
      <c r="U95" s="64">
        <v>326</v>
      </c>
      <c r="V95" s="64">
        <v>74</v>
      </c>
      <c r="W95" s="64">
        <v>75</v>
      </c>
      <c r="X95" s="65">
        <v>94</v>
      </c>
      <c r="Y95" s="65">
        <v>95</v>
      </c>
      <c r="Z95" s="66">
        <f>X95+V95+T95+R95+P95+N95+L95+J95+H95+F95+D95</f>
        <v>1187</v>
      </c>
      <c r="AA95" s="117">
        <f>Y95+W95+U95+S95+Q95+O95+M95+K95+I95+G95+E95</f>
        <v>1196</v>
      </c>
      <c r="AB95" s="15">
        <f t="shared" si="68"/>
        <v>9</v>
      </c>
      <c r="AC95" s="16">
        <f t="shared" si="39"/>
        <v>0.75821398483572033</v>
      </c>
      <c r="AD95" s="110"/>
    </row>
    <row r="96" spans="1:30">
      <c r="A96" s="83"/>
      <c r="B96" s="84"/>
      <c r="C96" s="80" t="s">
        <v>22</v>
      </c>
      <c r="D96" s="64">
        <v>365</v>
      </c>
      <c r="E96" s="64">
        <v>372</v>
      </c>
      <c r="F96" s="64">
        <v>2390</v>
      </c>
      <c r="G96" s="64">
        <v>2397</v>
      </c>
      <c r="H96" s="64">
        <v>20</v>
      </c>
      <c r="I96" s="64">
        <v>20</v>
      </c>
      <c r="J96" s="65">
        <v>117</v>
      </c>
      <c r="K96" s="65">
        <v>117</v>
      </c>
      <c r="L96" s="65">
        <v>66</v>
      </c>
      <c r="M96" s="65">
        <v>66</v>
      </c>
      <c r="N96" s="64">
        <v>78</v>
      </c>
      <c r="O96" s="64">
        <v>85</v>
      </c>
      <c r="P96" s="64">
        <v>469</v>
      </c>
      <c r="Q96" s="64">
        <v>476</v>
      </c>
      <c r="R96" s="64">
        <v>319</v>
      </c>
      <c r="S96" s="64">
        <v>325</v>
      </c>
      <c r="T96" s="64">
        <v>796</v>
      </c>
      <c r="U96" s="64">
        <v>799</v>
      </c>
      <c r="V96" s="64">
        <v>180</v>
      </c>
      <c r="W96" s="64">
        <v>183</v>
      </c>
      <c r="X96" s="65">
        <v>80</v>
      </c>
      <c r="Y96" s="65">
        <v>81</v>
      </c>
      <c r="Z96" s="66">
        <f>X96+V96+T96+R96+P96+N96+L96+J96+H96+F96+D96</f>
        <v>4880</v>
      </c>
      <c r="AA96" s="117">
        <f>Y96+W96+U96+S96+Q96+O96+M96+K96+I96+G96+E96</f>
        <v>4921</v>
      </c>
      <c r="AB96" s="15">
        <f t="shared" si="68"/>
        <v>41</v>
      </c>
      <c r="AC96" s="16">
        <f t="shared" si="39"/>
        <v>0.8401639344262295</v>
      </c>
      <c r="AD96" s="110"/>
    </row>
    <row r="97" spans="1:30">
      <c r="A97" s="86"/>
      <c r="B97" s="87"/>
      <c r="C97" s="80" t="s">
        <v>23</v>
      </c>
      <c r="D97" s="69">
        <f>D96/D95*1000</f>
        <v>6759.2592592592591</v>
      </c>
      <c r="E97" s="69">
        <f t="shared" ref="E97" si="80">E96/E95*1000</f>
        <v>6763.636363636364</v>
      </c>
      <c r="F97" s="69">
        <f>F96/F95*1000</f>
        <v>5857.8431372549012</v>
      </c>
      <c r="G97" s="69">
        <f t="shared" ref="G97" si="81">G96/G95*1000</f>
        <v>5860.6356968215159</v>
      </c>
      <c r="H97" s="69">
        <f>H96/H95*1000</f>
        <v>2222.2222222222222</v>
      </c>
      <c r="I97" s="69">
        <f t="shared" ref="I97" si="82">I96/I95*1000</f>
        <v>2222.2222222222222</v>
      </c>
      <c r="J97" s="69">
        <f>J96/J95*1000</f>
        <v>2294.1176470588234</v>
      </c>
      <c r="K97" s="69">
        <f t="shared" ref="K97" si="83">K96/K95*1000</f>
        <v>2294.1176470588234</v>
      </c>
      <c r="L97" s="69">
        <f>L96/L95*1000</f>
        <v>3473.6842105263158</v>
      </c>
      <c r="M97" s="69">
        <f t="shared" ref="M97" si="84">M96/M95*1000</f>
        <v>3473.6842105263158</v>
      </c>
      <c r="N97" s="69">
        <f>N96/N95*1000</f>
        <v>3391.304347826087</v>
      </c>
      <c r="O97" s="69">
        <f t="shared" ref="O97" si="85">O96/O95*1000</f>
        <v>3400</v>
      </c>
      <c r="P97" s="69">
        <f>P96/P95*1000</f>
        <v>6337.8378378378375</v>
      </c>
      <c r="Q97" s="69">
        <f t="shared" ref="Q97" si="86">Q96/Q95*1000</f>
        <v>6346.666666666667</v>
      </c>
      <c r="R97" s="69">
        <f>R96/R95*1000</f>
        <v>5696.4285714285716</v>
      </c>
      <c r="S97" s="69">
        <f t="shared" ref="S97" si="87">S96/S95*1000</f>
        <v>5701.7543859649131</v>
      </c>
      <c r="T97" s="69">
        <f>T96/T95*1000</f>
        <v>2449.2307692307695</v>
      </c>
      <c r="U97" s="69">
        <f t="shared" ref="U97" si="88">U96/U95*1000</f>
        <v>2450.9202453987727</v>
      </c>
      <c r="V97" s="69">
        <f>V96/V95*1000</f>
        <v>2432.4324324324325</v>
      </c>
      <c r="W97" s="69">
        <f t="shared" ref="W97" si="89">W96/W95*1000</f>
        <v>2440</v>
      </c>
      <c r="X97" s="69">
        <f>X96/X95*1000</f>
        <v>851.063829787234</v>
      </c>
      <c r="Y97" s="69">
        <f t="shared" ref="Y97" si="90">Y96/Y95*1000</f>
        <v>852.63157894736844</v>
      </c>
      <c r="Z97" s="72">
        <f>Z96/Z95*1000</f>
        <v>4111.204717775905</v>
      </c>
      <c r="AA97" s="60">
        <f>AA96/AA95*1000</f>
        <v>4114.5484949832771</v>
      </c>
      <c r="AB97" s="15">
        <f t="shared" si="68"/>
        <v>3.3437772073721135</v>
      </c>
      <c r="AC97" s="16">
        <f t="shared" si="39"/>
        <v>8.1333269367842201E-2</v>
      </c>
      <c r="AD97" s="110"/>
    </row>
    <row r="98" spans="1:30">
      <c r="A98" s="92" t="s">
        <v>42</v>
      </c>
      <c r="B98" s="93" t="s">
        <v>64</v>
      </c>
      <c r="C98" s="94" t="s">
        <v>21</v>
      </c>
      <c r="D98" s="14">
        <v>43</v>
      </c>
      <c r="E98" s="14">
        <v>44</v>
      </c>
      <c r="F98" s="14">
        <v>35</v>
      </c>
      <c r="G98" s="14">
        <v>35</v>
      </c>
      <c r="H98" s="13">
        <v>6</v>
      </c>
      <c r="I98" s="13">
        <v>6</v>
      </c>
      <c r="J98" s="13">
        <v>29</v>
      </c>
      <c r="K98" s="13">
        <v>29</v>
      </c>
      <c r="L98" s="13">
        <v>3</v>
      </c>
      <c r="M98" s="13">
        <v>4</v>
      </c>
      <c r="N98" s="14">
        <v>51</v>
      </c>
      <c r="O98" s="14">
        <v>51</v>
      </c>
      <c r="P98" s="13">
        <v>21</v>
      </c>
      <c r="Q98" s="13">
        <v>21</v>
      </c>
      <c r="R98" s="13">
        <v>15</v>
      </c>
      <c r="S98" s="13">
        <v>15</v>
      </c>
      <c r="T98" s="13">
        <v>120</v>
      </c>
      <c r="U98" s="13">
        <v>121</v>
      </c>
      <c r="V98" s="13">
        <v>40</v>
      </c>
      <c r="W98" s="13">
        <v>40</v>
      </c>
      <c r="X98" s="14">
        <v>22</v>
      </c>
      <c r="Y98" s="14">
        <v>22</v>
      </c>
      <c r="Z98" s="73">
        <f>X98+V98+T98+R98+P98+N98+L98+J98+H98+F98+D98</f>
        <v>385</v>
      </c>
      <c r="AA98" s="117">
        <f>Y98+W98+U98+S98+Q98+O98+M98+K98+I98+G98+E98</f>
        <v>388</v>
      </c>
      <c r="AB98" s="15">
        <f t="shared" si="68"/>
        <v>3</v>
      </c>
      <c r="AC98" s="16">
        <f t="shared" si="39"/>
        <v>0.77922077922077926</v>
      </c>
      <c r="AD98" s="111"/>
    </row>
    <row r="99" spans="1:30">
      <c r="A99" s="95"/>
      <c r="B99" s="96"/>
      <c r="C99" s="94" t="s">
        <v>22</v>
      </c>
      <c r="D99" s="14">
        <v>417</v>
      </c>
      <c r="E99" s="14">
        <v>427</v>
      </c>
      <c r="F99" s="14">
        <v>268</v>
      </c>
      <c r="G99" s="14">
        <v>268</v>
      </c>
      <c r="H99" s="13">
        <v>19</v>
      </c>
      <c r="I99" s="13">
        <v>19</v>
      </c>
      <c r="J99" s="13">
        <v>108</v>
      </c>
      <c r="K99" s="13">
        <v>108</v>
      </c>
      <c r="L99" s="13">
        <v>9</v>
      </c>
      <c r="M99" s="13">
        <v>12</v>
      </c>
      <c r="N99" s="14">
        <v>58</v>
      </c>
      <c r="O99" s="14">
        <v>58</v>
      </c>
      <c r="P99" s="13">
        <v>137</v>
      </c>
      <c r="Q99" s="13">
        <v>137</v>
      </c>
      <c r="R99" s="13">
        <v>110</v>
      </c>
      <c r="S99" s="13">
        <v>110</v>
      </c>
      <c r="T99" s="13">
        <v>225</v>
      </c>
      <c r="U99" s="13">
        <v>227</v>
      </c>
      <c r="V99" s="15">
        <v>21</v>
      </c>
      <c r="W99" s="15">
        <v>21</v>
      </c>
      <c r="X99" s="14">
        <v>9</v>
      </c>
      <c r="Y99" s="14">
        <v>9</v>
      </c>
      <c r="Z99" s="73">
        <f>X99+V99+T99+R99+P99+N99+L99+J99+H99+F99+D99</f>
        <v>1381</v>
      </c>
      <c r="AA99" s="117">
        <f>Y99+W99+U99+S99+Q99+O99+M99+K99+I99+G99+E99</f>
        <v>1396</v>
      </c>
      <c r="AB99" s="15">
        <f t="shared" si="68"/>
        <v>15</v>
      </c>
      <c r="AC99" s="16">
        <f t="shared" si="39"/>
        <v>1.0861694424330195</v>
      </c>
      <c r="AD99" s="111"/>
    </row>
    <row r="100" spans="1:30">
      <c r="A100" s="97"/>
      <c r="B100" s="98"/>
      <c r="C100" s="94" t="s">
        <v>23</v>
      </c>
      <c r="D100" s="15">
        <f>D99/D98*1000</f>
        <v>9697.6744186046508</v>
      </c>
      <c r="E100" s="15">
        <f t="shared" ref="E100" si="91">E99/E98*1000</f>
        <v>9704.5454545454559</v>
      </c>
      <c r="F100" s="15">
        <f>F99/F98*1000</f>
        <v>7657.1428571428578</v>
      </c>
      <c r="G100" s="15">
        <f t="shared" ref="G100" si="92">G99/G98*1000</f>
        <v>7657.1428571428578</v>
      </c>
      <c r="H100" s="15">
        <f>H99/H98*1000</f>
        <v>3166.6666666666665</v>
      </c>
      <c r="I100" s="15">
        <f t="shared" ref="I100" si="93">I99/I98*1000</f>
        <v>3166.6666666666665</v>
      </c>
      <c r="J100" s="15">
        <f>J99/J98*1000</f>
        <v>3724.1379310344828</v>
      </c>
      <c r="K100" s="15">
        <f t="shared" ref="K100" si="94">K99/K98*1000</f>
        <v>3724.1379310344828</v>
      </c>
      <c r="L100" s="15">
        <f>L99/L98*1000</f>
        <v>3000</v>
      </c>
      <c r="M100" s="15">
        <f t="shared" ref="M100" si="95">M99/M98*1000</f>
        <v>3000</v>
      </c>
      <c r="N100" s="15">
        <f>N99/N98*1000</f>
        <v>1137.2549019607843</v>
      </c>
      <c r="O100" s="15">
        <f t="shared" ref="O100" si="96">O99/O98*1000</f>
        <v>1137.2549019607843</v>
      </c>
      <c r="P100" s="15">
        <f>P99/P98*1000</f>
        <v>6523.8095238095239</v>
      </c>
      <c r="Q100" s="15">
        <f t="shared" ref="Q100" si="97">Q99/Q98*1000</f>
        <v>6523.8095238095239</v>
      </c>
      <c r="R100" s="15">
        <f>R99/R98*1000</f>
        <v>7333.333333333333</v>
      </c>
      <c r="S100" s="15">
        <f t="shared" ref="S100" si="98">S99/S98*1000</f>
        <v>7333.333333333333</v>
      </c>
      <c r="T100" s="15">
        <f>T99/T98*1000</f>
        <v>1875</v>
      </c>
      <c r="U100" s="15">
        <f t="shared" ref="U100" si="99">U99/U98*1000</f>
        <v>1876.0330578512396</v>
      </c>
      <c r="V100" s="15">
        <f>V99/V98*1000</f>
        <v>525</v>
      </c>
      <c r="W100" s="15">
        <f t="shared" ref="W100" si="100">W99/W98*1000</f>
        <v>525</v>
      </c>
      <c r="X100" s="15">
        <f>X99/X98*1000</f>
        <v>409.09090909090912</v>
      </c>
      <c r="Y100" s="15">
        <f t="shared" ref="Y100" si="101">Y99/Y98*1000</f>
        <v>409.09090909090912</v>
      </c>
      <c r="Z100" s="76">
        <f>Z99/Z98*1000</f>
        <v>3587.0129870129872</v>
      </c>
      <c r="AA100" s="60">
        <f>AA99/AA98*1000</f>
        <v>3597.9381443298971</v>
      </c>
      <c r="AB100" s="15">
        <f t="shared" si="68"/>
        <v>10.925157316909917</v>
      </c>
      <c r="AC100" s="16">
        <f t="shared" si="39"/>
        <v>0.30457534880596077</v>
      </c>
      <c r="AD100" s="111"/>
    </row>
    <row r="101" spans="1:30">
      <c r="A101" s="92" t="s">
        <v>32</v>
      </c>
      <c r="B101" s="93" t="s">
        <v>44</v>
      </c>
      <c r="C101" s="94" t="s">
        <v>21</v>
      </c>
      <c r="D101" s="13">
        <v>35</v>
      </c>
      <c r="E101" s="13">
        <v>35</v>
      </c>
      <c r="F101" s="14">
        <v>1244</v>
      </c>
      <c r="G101" s="14">
        <v>1246</v>
      </c>
      <c r="H101" s="14"/>
      <c r="I101" s="14"/>
      <c r="J101" s="14"/>
      <c r="K101" s="14"/>
      <c r="L101" s="14"/>
      <c r="M101" s="13"/>
      <c r="N101" s="13"/>
      <c r="O101" s="14"/>
      <c r="P101" s="14">
        <v>123</v>
      </c>
      <c r="Q101" s="14">
        <v>124</v>
      </c>
      <c r="R101" s="14">
        <v>92</v>
      </c>
      <c r="S101" s="14">
        <v>93</v>
      </c>
      <c r="T101" s="14">
        <v>77</v>
      </c>
      <c r="U101" s="14">
        <v>78</v>
      </c>
      <c r="V101" s="13">
        <v>30</v>
      </c>
      <c r="W101" s="13">
        <v>31</v>
      </c>
      <c r="X101" s="14">
        <v>215</v>
      </c>
      <c r="Y101" s="14">
        <v>216</v>
      </c>
      <c r="Z101" s="73">
        <f>X101+V101+T101+R101+P101+N101+L101+J101+H101+F101+D101</f>
        <v>1816</v>
      </c>
      <c r="AA101" s="117">
        <f>Y101+W101+U101+S101+Q101+O101+M101+K101+I101+G101+E101</f>
        <v>1823</v>
      </c>
      <c r="AB101" s="15">
        <f t="shared" si="68"/>
        <v>7</v>
      </c>
      <c r="AC101" s="16">
        <f t="shared" si="39"/>
        <v>0.38546255506607929</v>
      </c>
      <c r="AD101" s="163" t="s">
        <v>54</v>
      </c>
    </row>
    <row r="102" spans="1:30">
      <c r="A102" s="95"/>
      <c r="B102" s="96"/>
      <c r="C102" s="94" t="s">
        <v>22</v>
      </c>
      <c r="D102" s="13">
        <v>250</v>
      </c>
      <c r="E102" s="13">
        <v>250</v>
      </c>
      <c r="F102" s="14">
        <v>4141</v>
      </c>
      <c r="G102" s="14">
        <v>4152</v>
      </c>
      <c r="H102" s="14"/>
      <c r="I102" s="14"/>
      <c r="J102" s="14"/>
      <c r="K102" s="14"/>
      <c r="L102" s="14"/>
      <c r="M102" s="13"/>
      <c r="N102" s="13"/>
      <c r="O102" s="14"/>
      <c r="P102" s="14">
        <v>91</v>
      </c>
      <c r="Q102" s="14">
        <v>92</v>
      </c>
      <c r="R102" s="14">
        <v>51</v>
      </c>
      <c r="S102" s="14">
        <v>52</v>
      </c>
      <c r="T102" s="14">
        <v>155</v>
      </c>
      <c r="U102" s="14">
        <v>157</v>
      </c>
      <c r="V102" s="13">
        <v>59</v>
      </c>
      <c r="W102" s="13">
        <v>61</v>
      </c>
      <c r="X102" s="14">
        <v>246</v>
      </c>
      <c r="Y102" s="14">
        <v>248</v>
      </c>
      <c r="Z102" s="73">
        <f>X102+V102+T102+R102+P102+N102+L102+J102+H102+F102+D102</f>
        <v>4993</v>
      </c>
      <c r="AA102" s="117">
        <f>Y102+W102+U102+S102+Q102+O102+M102+K102+I102+G102+E102</f>
        <v>5012</v>
      </c>
      <c r="AB102" s="15">
        <f t="shared" si="68"/>
        <v>19</v>
      </c>
      <c r="AC102" s="16">
        <f t="shared" si="39"/>
        <v>0.38053274584418184</v>
      </c>
      <c r="AD102" s="163"/>
    </row>
    <row r="103" spans="1:30">
      <c r="A103" s="97"/>
      <c r="B103" s="98"/>
      <c r="C103" s="94" t="s">
        <v>23</v>
      </c>
      <c r="D103" s="15">
        <f>D102/D101*1000</f>
        <v>7142.8571428571431</v>
      </c>
      <c r="E103" s="15">
        <f>E102/E101*1000</f>
        <v>7142.8571428571431</v>
      </c>
      <c r="F103" s="15">
        <f>F102/F101*1000</f>
        <v>3328.7781350482314</v>
      </c>
      <c r="G103" s="15">
        <f>G102/G101*1000</f>
        <v>3332.2632423756022</v>
      </c>
      <c r="H103" s="15"/>
      <c r="I103" s="15"/>
      <c r="J103" s="15"/>
      <c r="K103" s="15"/>
      <c r="L103" s="15"/>
      <c r="M103" s="15"/>
      <c r="N103" s="15"/>
      <c r="O103" s="15"/>
      <c r="P103" s="15">
        <f t="shared" ref="P103:Y103" si="102">P102/P101*1000</f>
        <v>739.83739837398377</v>
      </c>
      <c r="Q103" s="15">
        <f t="shared" si="102"/>
        <v>741.9354838709678</v>
      </c>
      <c r="R103" s="15">
        <f t="shared" si="102"/>
        <v>554.3478260869565</v>
      </c>
      <c r="S103" s="15">
        <f t="shared" si="102"/>
        <v>559.13978494623655</v>
      </c>
      <c r="T103" s="15">
        <f t="shared" si="102"/>
        <v>2012.987012987013</v>
      </c>
      <c r="U103" s="15">
        <f t="shared" si="102"/>
        <v>2012.8205128205127</v>
      </c>
      <c r="V103" s="15">
        <f t="shared" si="102"/>
        <v>1966.6666666666665</v>
      </c>
      <c r="W103" s="15">
        <f t="shared" si="102"/>
        <v>1967.741935483871</v>
      </c>
      <c r="X103" s="15">
        <f t="shared" si="102"/>
        <v>1144.1860465116279</v>
      </c>
      <c r="Y103" s="15">
        <f t="shared" si="102"/>
        <v>1148.148148148148</v>
      </c>
      <c r="Z103" s="76">
        <f>Z102/Z101*1000</f>
        <v>2749.4493392070485</v>
      </c>
      <c r="AA103" s="60">
        <f>AA102/AA101*1000</f>
        <v>2749.3143170597914</v>
      </c>
      <c r="AB103" s="15">
        <f t="shared" si="68"/>
        <v>-0.13502214725713202</v>
      </c>
      <c r="AC103" s="16">
        <f t="shared" si="39"/>
        <v>-4.9108796198468205E-3</v>
      </c>
      <c r="AD103" s="163"/>
    </row>
    <row r="104" spans="1:30">
      <c r="A104" s="78"/>
      <c r="B104" s="99" t="s">
        <v>65</v>
      </c>
      <c r="C104" s="100" t="s">
        <v>21</v>
      </c>
      <c r="D104" s="66">
        <f>D92+D95+D98+D101</f>
        <v>404</v>
      </c>
      <c r="E104" s="66">
        <f t="shared" ref="E104:E105" si="103">E92+E95+E98+E101</f>
        <v>407</v>
      </c>
      <c r="F104" s="66">
        <f>F92+F95+F98+F101</f>
        <v>5938</v>
      </c>
      <c r="G104" s="66">
        <f t="shared" ref="G104:G105" si="104">G92+G95+G98+G101</f>
        <v>5942</v>
      </c>
      <c r="H104" s="66">
        <f>H92+H95+H98+H101</f>
        <v>136</v>
      </c>
      <c r="I104" s="66">
        <f t="shared" ref="I104:I105" si="105">I92+I95+I98+I101</f>
        <v>137</v>
      </c>
      <c r="J104" s="66">
        <f>J92+J95+J98+J101</f>
        <v>1163</v>
      </c>
      <c r="K104" s="66">
        <f t="shared" ref="K104:K105" si="106">K92+K95+K98+K101</f>
        <v>1164</v>
      </c>
      <c r="L104" s="66">
        <f>L92+L95+L98+L101</f>
        <v>878</v>
      </c>
      <c r="M104" s="66">
        <f t="shared" ref="M104:M105" si="107">M92+M95+M98+M101</f>
        <v>880</v>
      </c>
      <c r="N104" s="66">
        <f>N92+N95+N98+N101</f>
        <v>320</v>
      </c>
      <c r="O104" s="66">
        <f t="shared" ref="O104:O105" si="108">O92+O95+O98+O101</f>
        <v>323</v>
      </c>
      <c r="P104" s="66">
        <f>P92+P95+P98+P101</f>
        <v>650</v>
      </c>
      <c r="Q104" s="66">
        <f t="shared" ref="Q104:Q105" si="109">Q92+Q95+Q98+Q101</f>
        <v>653</v>
      </c>
      <c r="R104" s="66">
        <f>R92+R95+R98+R101</f>
        <v>268</v>
      </c>
      <c r="S104" s="66">
        <f t="shared" ref="S104:S105" si="110">S92+S95+S98+S101</f>
        <v>271</v>
      </c>
      <c r="T104" s="66">
        <f>T92+T95+T98+T101</f>
        <v>1909</v>
      </c>
      <c r="U104" s="66">
        <f t="shared" ref="U104:U105" si="111">U92+U95+U98+U101</f>
        <v>1913</v>
      </c>
      <c r="V104" s="66">
        <f>V92+V95+V98+V101</f>
        <v>335</v>
      </c>
      <c r="W104" s="66">
        <f t="shared" ref="W104:W105" si="112">W92+W95+W98+W101</f>
        <v>338</v>
      </c>
      <c r="X104" s="66">
        <f>X92+X95+X98+X101</f>
        <v>524</v>
      </c>
      <c r="Y104" s="66">
        <f t="shared" ref="Y104:Y105" si="113">Y92+Y95+Y98+Y101</f>
        <v>527</v>
      </c>
      <c r="Z104" s="66">
        <f>Z92+Z95+Z98+Z101</f>
        <v>12525</v>
      </c>
      <c r="AA104" s="66">
        <f t="shared" ref="AA104:AA105" si="114">AA92+AA95+AA98+AA101</f>
        <v>12555</v>
      </c>
      <c r="AB104" s="15">
        <f t="shared" si="68"/>
        <v>30</v>
      </c>
      <c r="AC104" s="16">
        <f t="shared" si="39"/>
        <v>0.23952095808383234</v>
      </c>
      <c r="AD104" s="112"/>
    </row>
    <row r="105" spans="1:30">
      <c r="A105" s="83"/>
      <c r="B105" s="101" t="s">
        <v>66</v>
      </c>
      <c r="C105" s="100" t="s">
        <v>22</v>
      </c>
      <c r="D105" s="66">
        <f>D93+D96+D99+D102</f>
        <v>2169</v>
      </c>
      <c r="E105" s="66">
        <f t="shared" si="103"/>
        <v>2191</v>
      </c>
      <c r="F105" s="66">
        <f>F93+F96+F99+F102</f>
        <v>30374</v>
      </c>
      <c r="G105" s="66">
        <f t="shared" si="104"/>
        <v>30402</v>
      </c>
      <c r="H105" s="66">
        <f>H93+H96+H99+H102</f>
        <v>571</v>
      </c>
      <c r="I105" s="66">
        <f t="shared" si="105"/>
        <v>576</v>
      </c>
      <c r="J105" s="66">
        <f>J93+J96+J99+J102</f>
        <v>5969</v>
      </c>
      <c r="K105" s="66">
        <f t="shared" si="106"/>
        <v>5977</v>
      </c>
      <c r="L105" s="66">
        <f>L93+L96+L99+L102</f>
        <v>4964</v>
      </c>
      <c r="M105" s="66">
        <f t="shared" si="107"/>
        <v>4976</v>
      </c>
      <c r="N105" s="66">
        <f>N93+N96+N99+N102</f>
        <v>1125</v>
      </c>
      <c r="O105" s="66">
        <f t="shared" si="108"/>
        <v>1137</v>
      </c>
      <c r="P105" s="66">
        <f>P93+P96+P99+P102</f>
        <v>2674</v>
      </c>
      <c r="Q105" s="66">
        <f t="shared" si="109"/>
        <v>2687</v>
      </c>
      <c r="R105" s="66">
        <f>R93+R96+R99+R102</f>
        <v>927</v>
      </c>
      <c r="S105" s="66">
        <f t="shared" si="110"/>
        <v>939</v>
      </c>
      <c r="T105" s="66">
        <f>T93+T96+T99+T102</f>
        <v>4817</v>
      </c>
      <c r="U105" s="66">
        <f t="shared" si="111"/>
        <v>4828</v>
      </c>
      <c r="V105" s="66">
        <f>V93+V96+V99+V102</f>
        <v>821</v>
      </c>
      <c r="W105" s="66">
        <f t="shared" si="112"/>
        <v>829</v>
      </c>
      <c r="X105" s="66">
        <f>X93+X96+X99+X102</f>
        <v>919</v>
      </c>
      <c r="Y105" s="66">
        <f t="shared" si="113"/>
        <v>926</v>
      </c>
      <c r="Z105" s="66">
        <f>X105+V105+T105+R105+P105+N105+L105+J105+H105+F105+D105</f>
        <v>55330</v>
      </c>
      <c r="AA105" s="66">
        <f t="shared" si="114"/>
        <v>55468</v>
      </c>
      <c r="AB105" s="15">
        <f t="shared" si="68"/>
        <v>138</v>
      </c>
      <c r="AC105" s="16">
        <f t="shared" si="39"/>
        <v>0.24941261521778421</v>
      </c>
      <c r="AD105" s="112"/>
    </row>
    <row r="106" spans="1:30">
      <c r="A106" s="86"/>
      <c r="B106" s="102"/>
      <c r="C106" s="100" t="s">
        <v>23</v>
      </c>
      <c r="D106" s="72">
        <f>D105/D104*1000</f>
        <v>5368.8118811881186</v>
      </c>
      <c r="E106" s="72">
        <f t="shared" ref="E106" si="115">E105/E104*1000</f>
        <v>5383.2923832923834</v>
      </c>
      <c r="F106" s="72">
        <f>F105/F104*1000</f>
        <v>5115.1902997642301</v>
      </c>
      <c r="G106" s="72">
        <f t="shared" ref="G106" si="116">G105/G104*1000</f>
        <v>5116.459104678559</v>
      </c>
      <c r="H106" s="72">
        <f>H105/H104*1000</f>
        <v>4198.5294117647054</v>
      </c>
      <c r="I106" s="72">
        <f t="shared" ref="I106" si="117">I105/I104*1000</f>
        <v>4204.3795620437959</v>
      </c>
      <c r="J106" s="72">
        <f>J105/J104*1000</f>
        <v>5132.4161650902834</v>
      </c>
      <c r="K106" s="72">
        <f t="shared" ref="K106" si="118">K105/K104*1000</f>
        <v>5134.8797250859106</v>
      </c>
      <c r="L106" s="72">
        <f>L105/L104*1000</f>
        <v>5653.7585421412305</v>
      </c>
      <c r="M106" s="72">
        <f t="shared" ref="M106" si="119">M105/M104*1000</f>
        <v>5654.545454545454</v>
      </c>
      <c r="N106" s="72">
        <f>N105/N104*1000</f>
        <v>3515.625</v>
      </c>
      <c r="O106" s="72">
        <f t="shared" ref="O106" si="120">O105/O104*1000</f>
        <v>3520.1238390092876</v>
      </c>
      <c r="P106" s="72">
        <f>P105/P104*1000</f>
        <v>4113.8461538461543</v>
      </c>
      <c r="Q106" s="72">
        <f t="shared" ref="Q106" si="121">Q105/Q104*1000</f>
        <v>4114.8545176110265</v>
      </c>
      <c r="R106" s="72">
        <f>R105/R104*1000</f>
        <v>3458.9552238805973</v>
      </c>
      <c r="S106" s="72">
        <f t="shared" ref="S106" si="122">S105/S104*1000</f>
        <v>3464.9446494464942</v>
      </c>
      <c r="T106" s="72">
        <f>T105/T104*1000</f>
        <v>2523.3106338397065</v>
      </c>
      <c r="U106" s="72">
        <f t="shared" ref="U106" si="123">U105/U104*1000</f>
        <v>2523.7846314688973</v>
      </c>
      <c r="V106" s="72">
        <f>V105/V104*1000</f>
        <v>2450.7462686567164</v>
      </c>
      <c r="W106" s="72">
        <f t="shared" ref="W106" si="124">W105/W104*1000</f>
        <v>2452.6627218934914</v>
      </c>
      <c r="X106" s="72">
        <f>X105/X104*1000</f>
        <v>1753.8167938931297</v>
      </c>
      <c r="Y106" s="72">
        <f t="shared" ref="Y106" si="125">Y105/Y104*1000</f>
        <v>1757.1157495256166</v>
      </c>
      <c r="Z106" s="72">
        <f>Z105/Z104*1000</f>
        <v>4417.5648702594808</v>
      </c>
      <c r="AA106" s="72">
        <f t="shared" ref="AA106" si="126">AA105/AA104*1000</f>
        <v>4418.0007964954202</v>
      </c>
      <c r="AB106" s="15">
        <f t="shared" si="68"/>
        <v>0.43592623593940516</v>
      </c>
      <c r="AC106" s="16">
        <f t="shared" si="39"/>
        <v>9.868021155143774E-3</v>
      </c>
      <c r="AD106" s="112"/>
    </row>
    <row r="107" spans="1:30">
      <c r="A107" s="139"/>
      <c r="B107" s="140"/>
      <c r="C107" s="141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 t="s">
        <v>80</v>
      </c>
      <c r="AB107" s="128"/>
      <c r="AC107" s="132"/>
      <c r="AD107" s="143"/>
    </row>
    <row r="108" spans="1:30">
      <c r="A108" s="139"/>
      <c r="B108" s="140"/>
      <c r="C108" s="141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28"/>
      <c r="AC108" s="132"/>
      <c r="AD108" s="143"/>
    </row>
    <row r="109" spans="1:30">
      <c r="A109" s="139"/>
      <c r="B109" s="140"/>
      <c r="C109" s="141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28"/>
      <c r="AC109" s="132"/>
      <c r="AD109" s="143"/>
    </row>
    <row r="110" spans="1:30">
      <c r="A110" s="139"/>
      <c r="B110" s="140"/>
      <c r="C110" s="141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28"/>
      <c r="AC110" s="132"/>
      <c r="AD110" s="143"/>
    </row>
    <row r="111" spans="1:30">
      <c r="A111" s="139"/>
      <c r="B111" s="140"/>
      <c r="C111" s="141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28"/>
      <c r="AC111" s="132"/>
      <c r="AD111" s="143"/>
    </row>
    <row r="112" spans="1:30">
      <c r="A112" s="144" t="s">
        <v>4</v>
      </c>
      <c r="B112" s="146" t="s">
        <v>5</v>
      </c>
      <c r="C112" s="7"/>
      <c r="D112" s="148" t="s">
        <v>6</v>
      </c>
      <c r="E112" s="149"/>
      <c r="F112" s="150" t="s">
        <v>7</v>
      </c>
      <c r="G112" s="151"/>
      <c r="H112" s="152" t="s">
        <v>8</v>
      </c>
      <c r="I112" s="153"/>
      <c r="J112" s="150" t="s">
        <v>9</v>
      </c>
      <c r="K112" s="151"/>
      <c r="L112" s="152" t="s">
        <v>10</v>
      </c>
      <c r="M112" s="153"/>
      <c r="N112" s="157" t="s">
        <v>11</v>
      </c>
      <c r="O112" s="158"/>
      <c r="P112" s="152" t="s">
        <v>12</v>
      </c>
      <c r="Q112" s="153"/>
      <c r="R112" s="150" t="s">
        <v>13</v>
      </c>
      <c r="S112" s="151"/>
      <c r="T112" s="152" t="s">
        <v>14</v>
      </c>
      <c r="U112" s="153"/>
      <c r="V112" s="150" t="s">
        <v>77</v>
      </c>
      <c r="W112" s="151"/>
      <c r="X112" s="152" t="s">
        <v>15</v>
      </c>
      <c r="Y112" s="153"/>
      <c r="Z112" s="159" t="s">
        <v>16</v>
      </c>
      <c r="AA112" s="160"/>
      <c r="AB112" s="146" t="s">
        <v>78</v>
      </c>
      <c r="AC112" s="146" t="s">
        <v>17</v>
      </c>
      <c r="AD112" s="146" t="s">
        <v>18</v>
      </c>
    </row>
    <row r="113" spans="1:30">
      <c r="A113" s="145"/>
      <c r="B113" s="147"/>
      <c r="C113" s="8"/>
      <c r="D113" s="9" t="s">
        <v>19</v>
      </c>
      <c r="E113" s="9" t="s">
        <v>76</v>
      </c>
      <c r="F113" s="9" t="s">
        <v>19</v>
      </c>
      <c r="G113" s="9" t="s">
        <v>76</v>
      </c>
      <c r="H113" s="9" t="s">
        <v>19</v>
      </c>
      <c r="I113" s="9" t="s">
        <v>76</v>
      </c>
      <c r="J113" s="9" t="s">
        <v>19</v>
      </c>
      <c r="K113" s="9" t="s">
        <v>76</v>
      </c>
      <c r="L113" s="9" t="s">
        <v>19</v>
      </c>
      <c r="M113" s="9" t="s">
        <v>76</v>
      </c>
      <c r="N113" s="9" t="s">
        <v>19</v>
      </c>
      <c r="O113" s="9" t="s">
        <v>76</v>
      </c>
      <c r="P113" s="9" t="s">
        <v>19</v>
      </c>
      <c r="Q113" s="9" t="s">
        <v>76</v>
      </c>
      <c r="R113" s="9" t="s">
        <v>19</v>
      </c>
      <c r="S113" s="9" t="s">
        <v>76</v>
      </c>
      <c r="T113" s="9" t="s">
        <v>19</v>
      </c>
      <c r="U113" s="9" t="s">
        <v>76</v>
      </c>
      <c r="V113" s="9" t="s">
        <v>19</v>
      </c>
      <c r="W113" s="9" t="s">
        <v>76</v>
      </c>
      <c r="X113" s="9" t="s">
        <v>19</v>
      </c>
      <c r="Y113" s="9" t="s">
        <v>76</v>
      </c>
      <c r="Z113" s="9" t="s">
        <v>19</v>
      </c>
      <c r="AA113" s="9" t="s">
        <v>76</v>
      </c>
      <c r="AB113" s="147"/>
      <c r="AC113" s="147"/>
      <c r="AD113" s="147"/>
    </row>
    <row r="114" spans="1:30">
      <c r="A114" s="119">
        <v>1</v>
      </c>
      <c r="B114" s="120">
        <v>2</v>
      </c>
      <c r="C114" s="119">
        <v>3</v>
      </c>
      <c r="D114" s="119">
        <v>4</v>
      </c>
      <c r="E114" s="120">
        <v>5</v>
      </c>
      <c r="F114" s="119">
        <v>6</v>
      </c>
      <c r="G114" s="120">
        <v>7</v>
      </c>
      <c r="H114" s="119">
        <v>8</v>
      </c>
      <c r="I114" s="120">
        <v>9</v>
      </c>
      <c r="J114" s="119">
        <v>10</v>
      </c>
      <c r="K114" s="120">
        <v>11</v>
      </c>
      <c r="L114" s="119">
        <v>12</v>
      </c>
      <c r="M114" s="120">
        <v>13</v>
      </c>
      <c r="N114" s="119">
        <v>14</v>
      </c>
      <c r="O114" s="120">
        <v>15</v>
      </c>
      <c r="P114" s="119">
        <v>16</v>
      </c>
      <c r="Q114" s="120">
        <v>17</v>
      </c>
      <c r="R114" s="119">
        <v>18</v>
      </c>
      <c r="S114" s="120">
        <v>19</v>
      </c>
      <c r="T114" s="119">
        <v>20</v>
      </c>
      <c r="U114" s="120">
        <v>21</v>
      </c>
      <c r="V114" s="119">
        <v>22</v>
      </c>
      <c r="W114" s="120">
        <v>23</v>
      </c>
      <c r="X114" s="119">
        <v>24</v>
      </c>
      <c r="Y114" s="120">
        <v>25</v>
      </c>
      <c r="Z114" s="120">
        <v>26</v>
      </c>
      <c r="AA114" s="120">
        <v>27</v>
      </c>
      <c r="AB114" s="119">
        <v>28</v>
      </c>
      <c r="AC114" s="120">
        <v>29</v>
      </c>
      <c r="AD114" s="119">
        <v>30</v>
      </c>
    </row>
    <row r="115" spans="1:30">
      <c r="A115" s="95">
        <v>17</v>
      </c>
      <c r="B115" s="96" t="s">
        <v>67</v>
      </c>
      <c r="C115" s="137" t="s">
        <v>21</v>
      </c>
      <c r="D115" s="134"/>
      <c r="E115" s="134"/>
      <c r="F115" s="134"/>
      <c r="G115" s="134"/>
      <c r="H115" s="134"/>
      <c r="I115" s="134"/>
      <c r="J115" s="134"/>
      <c r="K115" s="134"/>
      <c r="L115" s="134"/>
      <c r="M115" s="138"/>
      <c r="N115" s="138"/>
      <c r="O115" s="138"/>
      <c r="P115" s="138">
        <v>231</v>
      </c>
      <c r="Q115" s="138">
        <v>232</v>
      </c>
      <c r="R115" s="138">
        <v>126</v>
      </c>
      <c r="S115" s="138">
        <v>127</v>
      </c>
      <c r="T115" s="138">
        <v>4008</v>
      </c>
      <c r="U115" s="138">
        <v>4009</v>
      </c>
      <c r="V115" s="138">
        <v>1659</v>
      </c>
      <c r="W115" s="138">
        <v>1660</v>
      </c>
      <c r="X115" s="134">
        <v>4442</v>
      </c>
      <c r="Y115" s="134">
        <v>4443</v>
      </c>
      <c r="Z115" s="135">
        <f>X115+V115+T115+R115+P115+N115+L115+J115+H115+F115+D115</f>
        <v>10466</v>
      </c>
      <c r="AA115" s="124">
        <f>Y115+W115+U115+S115+Q115+O115+M115+K115+I115+G115+E115</f>
        <v>10471</v>
      </c>
      <c r="AB115" s="123">
        <f t="shared" si="68"/>
        <v>5</v>
      </c>
      <c r="AC115" s="125">
        <f t="shared" si="39"/>
        <v>4.7773743550544617E-2</v>
      </c>
      <c r="AD115" s="170" t="s">
        <v>54</v>
      </c>
    </row>
    <row r="116" spans="1:30">
      <c r="A116" s="95"/>
      <c r="B116" s="96" t="s">
        <v>56</v>
      </c>
      <c r="C116" s="94" t="s">
        <v>22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3"/>
      <c r="N116" s="13"/>
      <c r="O116" s="13"/>
      <c r="P116" s="13">
        <v>287</v>
      </c>
      <c r="Q116" s="13">
        <v>289</v>
      </c>
      <c r="R116" s="13">
        <v>140</v>
      </c>
      <c r="S116" s="13">
        <v>142</v>
      </c>
      <c r="T116" s="13">
        <v>7551</v>
      </c>
      <c r="U116" s="13">
        <v>7555</v>
      </c>
      <c r="V116" s="13">
        <v>3218</v>
      </c>
      <c r="W116" s="13">
        <v>3222</v>
      </c>
      <c r="X116" s="14">
        <v>3634</v>
      </c>
      <c r="Y116" s="14">
        <v>3638</v>
      </c>
      <c r="Z116" s="73">
        <f>X116+V116+T116+R116+P116+N116+L116+J116+H116+F116+D116</f>
        <v>14830</v>
      </c>
      <c r="AA116" s="117">
        <f>Y116+W116+U116+S116+Q116+O116+M116+K116+I116+G116+E116</f>
        <v>14846</v>
      </c>
      <c r="AB116" s="15">
        <f t="shared" si="68"/>
        <v>16</v>
      </c>
      <c r="AC116" s="16">
        <f t="shared" si="39"/>
        <v>0.1078894133513149</v>
      </c>
      <c r="AD116" s="163"/>
    </row>
    <row r="117" spans="1:30">
      <c r="A117" s="97"/>
      <c r="B117" s="98"/>
      <c r="C117" s="94" t="s">
        <v>23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5"/>
      <c r="N117" s="15"/>
      <c r="O117" s="15"/>
      <c r="P117" s="15">
        <f t="shared" ref="P117:Y117" si="127">P116/P115*1000</f>
        <v>1242.4242424242425</v>
      </c>
      <c r="Q117" s="15">
        <f t="shared" si="127"/>
        <v>1245.6896551724137</v>
      </c>
      <c r="R117" s="15">
        <f t="shared" si="127"/>
        <v>1111.1111111111111</v>
      </c>
      <c r="S117" s="15">
        <f t="shared" si="127"/>
        <v>1118.1102362204724</v>
      </c>
      <c r="T117" s="15">
        <f t="shared" si="127"/>
        <v>1883.9820359281437</v>
      </c>
      <c r="U117" s="15">
        <f t="shared" si="127"/>
        <v>1884.5098528311298</v>
      </c>
      <c r="V117" s="15">
        <f t="shared" si="127"/>
        <v>1939.7227245328513</v>
      </c>
      <c r="W117" s="15">
        <f t="shared" si="127"/>
        <v>1940.9638554216867</v>
      </c>
      <c r="X117" s="15">
        <f t="shared" si="127"/>
        <v>818.0999549752363</v>
      </c>
      <c r="Y117" s="15">
        <f t="shared" si="127"/>
        <v>818.8161152374521</v>
      </c>
      <c r="Z117" s="76">
        <f>Z116/Z115*1000</f>
        <v>1416.9692337091535</v>
      </c>
      <c r="AA117" s="60">
        <f>AA116/AA115*1000</f>
        <v>1417.8206475026263</v>
      </c>
      <c r="AB117" s="15">
        <f t="shared" si="68"/>
        <v>0.85141379347282964</v>
      </c>
      <c r="AC117" s="16">
        <f t="shared" si="39"/>
        <v>6.0086964008675893E-2</v>
      </c>
      <c r="AD117" s="163"/>
    </row>
    <row r="118" spans="1:30">
      <c r="A118" s="78">
        <v>18</v>
      </c>
      <c r="B118" s="79" t="s">
        <v>68</v>
      </c>
      <c r="C118" s="80" t="s">
        <v>21</v>
      </c>
      <c r="D118" s="64">
        <v>1708</v>
      </c>
      <c r="E118" s="64">
        <v>1709</v>
      </c>
      <c r="F118" s="64">
        <v>104</v>
      </c>
      <c r="G118" s="64">
        <v>105</v>
      </c>
      <c r="H118" s="65">
        <v>16</v>
      </c>
      <c r="I118" s="65">
        <v>17</v>
      </c>
      <c r="J118" s="64"/>
      <c r="K118" s="64"/>
      <c r="L118" s="64">
        <v>8</v>
      </c>
      <c r="M118" s="64">
        <v>9</v>
      </c>
      <c r="N118" s="64">
        <v>7</v>
      </c>
      <c r="O118" s="64">
        <v>8</v>
      </c>
      <c r="P118" s="64">
        <v>105</v>
      </c>
      <c r="Q118" s="64">
        <v>106</v>
      </c>
      <c r="R118" s="64">
        <v>11</v>
      </c>
      <c r="S118" s="64">
        <v>11</v>
      </c>
      <c r="T118" s="64">
        <v>756</v>
      </c>
      <c r="U118" s="64">
        <v>757</v>
      </c>
      <c r="V118" s="64">
        <v>25</v>
      </c>
      <c r="W118" s="64">
        <v>26</v>
      </c>
      <c r="X118" s="65">
        <v>20</v>
      </c>
      <c r="Y118" s="65">
        <v>20</v>
      </c>
      <c r="Z118" s="66">
        <f>X118+V118+T118+R118+P118+N118+L118+J118+H118+F118+D118</f>
        <v>2760</v>
      </c>
      <c r="AA118" s="117">
        <f>Y118+W118+U118+S118+Q118+O118+M118+K118+I118+G118+E118</f>
        <v>2768</v>
      </c>
      <c r="AB118" s="15">
        <f t="shared" si="68"/>
        <v>8</v>
      </c>
      <c r="AC118" s="16">
        <f t="shared" si="39"/>
        <v>0.28985507246376813</v>
      </c>
      <c r="AD118" s="110"/>
    </row>
    <row r="119" spans="1:30">
      <c r="A119" s="83"/>
      <c r="B119" s="84" t="s">
        <v>56</v>
      </c>
      <c r="C119" s="80" t="s">
        <v>22</v>
      </c>
      <c r="D119" s="64">
        <v>10180</v>
      </c>
      <c r="E119" s="64">
        <v>10191</v>
      </c>
      <c r="F119" s="64">
        <v>542</v>
      </c>
      <c r="G119" s="64">
        <v>548</v>
      </c>
      <c r="H119" s="65">
        <v>80</v>
      </c>
      <c r="I119" s="65">
        <v>85</v>
      </c>
      <c r="J119" s="64"/>
      <c r="K119" s="64"/>
      <c r="L119" s="64">
        <v>8</v>
      </c>
      <c r="M119" s="64">
        <v>9</v>
      </c>
      <c r="N119" s="64">
        <v>21</v>
      </c>
      <c r="O119" s="64">
        <v>24</v>
      </c>
      <c r="P119" s="64">
        <v>570</v>
      </c>
      <c r="Q119" s="64">
        <v>576</v>
      </c>
      <c r="R119" s="64">
        <v>59</v>
      </c>
      <c r="S119" s="64">
        <v>59</v>
      </c>
      <c r="T119" s="64">
        <v>5069</v>
      </c>
      <c r="U119" s="64">
        <v>5078</v>
      </c>
      <c r="V119" s="64">
        <v>174</v>
      </c>
      <c r="W119" s="64">
        <v>181</v>
      </c>
      <c r="X119" s="65">
        <v>53</v>
      </c>
      <c r="Y119" s="65">
        <v>53</v>
      </c>
      <c r="Z119" s="66">
        <f>X119+V119+T119+R119+P119+N119+L119+J119+H119+F119+D119</f>
        <v>16756</v>
      </c>
      <c r="AA119" s="117">
        <f>Y119+W119+U119+S119+Q119+O119+M119+K119+I119+G119+E119</f>
        <v>16804</v>
      </c>
      <c r="AB119" s="15">
        <f t="shared" si="68"/>
        <v>48</v>
      </c>
      <c r="AC119" s="16">
        <f t="shared" si="39"/>
        <v>0.28646455001193605</v>
      </c>
      <c r="AD119" s="110"/>
    </row>
    <row r="120" spans="1:30">
      <c r="A120" s="86"/>
      <c r="B120" s="87"/>
      <c r="C120" s="80" t="s">
        <v>23</v>
      </c>
      <c r="D120" s="69">
        <f>D119/D118*1000</f>
        <v>5960.1873536299763</v>
      </c>
      <c r="E120" s="69">
        <f t="shared" ref="E120" si="128">E119/E118*1000</f>
        <v>5963.1363370392037</v>
      </c>
      <c r="F120" s="69">
        <f>F119/F118*1000</f>
        <v>5211.5384615384619</v>
      </c>
      <c r="G120" s="69">
        <f t="shared" ref="G120" si="129">G119/G118*1000</f>
        <v>5219.0476190476193</v>
      </c>
      <c r="H120" s="69">
        <f>H119/H118*1000</f>
        <v>5000</v>
      </c>
      <c r="I120" s="69">
        <f t="shared" ref="I120" si="130">I119/I118*1000</f>
        <v>5000</v>
      </c>
      <c r="J120" s="69"/>
      <c r="K120" s="69"/>
      <c r="L120" s="69">
        <f t="shared" ref="L120:Y120" si="131">L119/L118*1000</f>
        <v>1000</v>
      </c>
      <c r="M120" s="69">
        <f t="shared" si="131"/>
        <v>1000</v>
      </c>
      <c r="N120" s="69">
        <f t="shared" si="131"/>
        <v>3000</v>
      </c>
      <c r="O120" s="69">
        <f t="shared" si="131"/>
        <v>3000</v>
      </c>
      <c r="P120" s="69">
        <f t="shared" si="131"/>
        <v>5428.5714285714284</v>
      </c>
      <c r="Q120" s="69">
        <f t="shared" si="131"/>
        <v>5433.9622641509432</v>
      </c>
      <c r="R120" s="69">
        <f t="shared" si="131"/>
        <v>5363.6363636363631</v>
      </c>
      <c r="S120" s="69">
        <f t="shared" si="131"/>
        <v>5363.6363636363631</v>
      </c>
      <c r="T120" s="69">
        <f t="shared" si="131"/>
        <v>6705.0264550264546</v>
      </c>
      <c r="U120" s="69">
        <f t="shared" si="131"/>
        <v>6708.0581241743721</v>
      </c>
      <c r="V120" s="69">
        <f t="shared" si="131"/>
        <v>6960</v>
      </c>
      <c r="W120" s="69">
        <f t="shared" si="131"/>
        <v>6961.5384615384619</v>
      </c>
      <c r="X120" s="69">
        <f t="shared" si="131"/>
        <v>2650</v>
      </c>
      <c r="Y120" s="69">
        <f t="shared" si="131"/>
        <v>2650</v>
      </c>
      <c r="Z120" s="72">
        <f>Z119/Z118*1000</f>
        <v>6071.0144927536239</v>
      </c>
      <c r="AA120" s="60">
        <f>AA119/AA118*1000</f>
        <v>6070.8092485549132</v>
      </c>
      <c r="AB120" s="15">
        <f t="shared" si="68"/>
        <v>-0.20524419871071586</v>
      </c>
      <c r="AC120" s="16">
        <f t="shared" si="39"/>
        <v>-3.3807232540079717E-3</v>
      </c>
      <c r="AD120" s="110"/>
    </row>
    <row r="121" spans="1:30">
      <c r="A121" s="78">
        <v>19</v>
      </c>
      <c r="B121" s="103" t="s">
        <v>69</v>
      </c>
      <c r="C121" s="80" t="s">
        <v>21</v>
      </c>
      <c r="D121" s="64">
        <v>168</v>
      </c>
      <c r="E121" s="64">
        <v>169</v>
      </c>
      <c r="F121" s="64">
        <v>189</v>
      </c>
      <c r="G121" s="64">
        <v>190</v>
      </c>
      <c r="H121" s="64">
        <v>32</v>
      </c>
      <c r="I121" s="64">
        <v>33</v>
      </c>
      <c r="J121" s="64">
        <v>90</v>
      </c>
      <c r="K121" s="64">
        <v>91</v>
      </c>
      <c r="L121" s="64">
        <v>9</v>
      </c>
      <c r="M121" s="64">
        <v>10</v>
      </c>
      <c r="N121" s="64">
        <v>35</v>
      </c>
      <c r="O121" s="64">
        <v>36</v>
      </c>
      <c r="P121" s="64">
        <v>53</v>
      </c>
      <c r="Q121" s="64">
        <v>54</v>
      </c>
      <c r="R121" s="64">
        <v>35</v>
      </c>
      <c r="S121" s="64">
        <v>35</v>
      </c>
      <c r="T121" s="64">
        <v>309</v>
      </c>
      <c r="U121" s="64">
        <v>310</v>
      </c>
      <c r="V121" s="64">
        <v>62</v>
      </c>
      <c r="W121" s="64">
        <v>63</v>
      </c>
      <c r="X121" s="65">
        <v>54</v>
      </c>
      <c r="Y121" s="65">
        <v>55</v>
      </c>
      <c r="Z121" s="66">
        <f>X121+V121+T121+R121+P121+N121+L121+J121+H121+F121+D121</f>
        <v>1036</v>
      </c>
      <c r="AA121" s="117">
        <f>Y121+W121+U121+S121+Q121+O121+M121+K121+I121+G121+E121</f>
        <v>1046</v>
      </c>
      <c r="AB121" s="15">
        <f t="shared" si="68"/>
        <v>10</v>
      </c>
      <c r="AC121" s="16">
        <f t="shared" si="39"/>
        <v>0.96525096525096521</v>
      </c>
      <c r="AD121" s="162" t="s">
        <v>54</v>
      </c>
    </row>
    <row r="122" spans="1:30">
      <c r="A122" s="83"/>
      <c r="B122" s="104"/>
      <c r="C122" s="80" t="s">
        <v>22</v>
      </c>
      <c r="D122" s="64">
        <v>136</v>
      </c>
      <c r="E122" s="64">
        <v>137</v>
      </c>
      <c r="F122" s="64">
        <v>167</v>
      </c>
      <c r="G122" s="64">
        <v>168</v>
      </c>
      <c r="H122" s="64">
        <v>27</v>
      </c>
      <c r="I122" s="64">
        <v>28</v>
      </c>
      <c r="J122" s="64">
        <v>81</v>
      </c>
      <c r="K122" s="64">
        <v>82</v>
      </c>
      <c r="L122" s="64">
        <v>9</v>
      </c>
      <c r="M122" s="64">
        <v>10</v>
      </c>
      <c r="N122" s="64">
        <v>25</v>
      </c>
      <c r="O122" s="64">
        <v>26</v>
      </c>
      <c r="P122" s="64">
        <v>41</v>
      </c>
      <c r="Q122" s="64">
        <v>42</v>
      </c>
      <c r="R122" s="64">
        <v>18</v>
      </c>
      <c r="S122" s="64">
        <v>18</v>
      </c>
      <c r="T122" s="64">
        <v>202</v>
      </c>
      <c r="U122" s="64">
        <v>203</v>
      </c>
      <c r="V122" s="64">
        <v>38</v>
      </c>
      <c r="W122" s="64">
        <v>39</v>
      </c>
      <c r="X122" s="65">
        <v>37</v>
      </c>
      <c r="Y122" s="65">
        <v>38</v>
      </c>
      <c r="Z122" s="66">
        <f>X122+V122+T122+R122+P122+N122+L122+J122+H122+F122+D122</f>
        <v>781</v>
      </c>
      <c r="AA122" s="117">
        <f>Y122+W122+U122+S122+Q122+O122+M122+K122+I122+G122+E122</f>
        <v>791</v>
      </c>
      <c r="AB122" s="15">
        <f t="shared" si="68"/>
        <v>10</v>
      </c>
      <c r="AC122" s="16">
        <f t="shared" si="39"/>
        <v>1.2804097311139564</v>
      </c>
      <c r="AD122" s="162"/>
    </row>
    <row r="123" spans="1:30">
      <c r="A123" s="86"/>
      <c r="B123" s="105"/>
      <c r="C123" s="80" t="s">
        <v>23</v>
      </c>
      <c r="D123" s="69">
        <f>D122/D121*1000</f>
        <v>809.52380952380952</v>
      </c>
      <c r="E123" s="69">
        <f t="shared" ref="E123" si="132">E122/E121*1000</f>
        <v>810.6508875739645</v>
      </c>
      <c r="F123" s="69">
        <f>F122/F121*1000</f>
        <v>883.59788359788365</v>
      </c>
      <c r="G123" s="69">
        <f t="shared" ref="G123" si="133">G122/G121*1000</f>
        <v>884.21052631578948</v>
      </c>
      <c r="H123" s="69">
        <f>H122/H121*1000</f>
        <v>843.75</v>
      </c>
      <c r="I123" s="69">
        <f t="shared" ref="I123" si="134">I122/I121*1000</f>
        <v>848.4848484848485</v>
      </c>
      <c r="J123" s="69">
        <f>J122/J121*1000</f>
        <v>900</v>
      </c>
      <c r="K123" s="69">
        <f t="shared" ref="K123" si="135">K122/K121*1000</f>
        <v>901.09890109890114</v>
      </c>
      <c r="L123" s="69">
        <f>L122/L121*1000</f>
        <v>1000</v>
      </c>
      <c r="M123" s="69">
        <f t="shared" ref="M123" si="136">M122/M121*1000</f>
        <v>1000</v>
      </c>
      <c r="N123" s="69">
        <f>N122/N121*1000</f>
        <v>714.28571428571433</v>
      </c>
      <c r="O123" s="69">
        <f t="shared" ref="O123" si="137">O122/O121*1000</f>
        <v>722.22222222222217</v>
      </c>
      <c r="P123" s="69">
        <f>P122/P121*1000</f>
        <v>773.58490566037744</v>
      </c>
      <c r="Q123" s="69">
        <f t="shared" ref="Q123" si="138">Q122/Q121*1000</f>
        <v>777.77777777777783</v>
      </c>
      <c r="R123" s="69">
        <f>R122/R121*1000</f>
        <v>514.28571428571422</v>
      </c>
      <c r="S123" s="69">
        <f t="shared" ref="S123" si="139">S122/S121*1000</f>
        <v>514.28571428571422</v>
      </c>
      <c r="T123" s="69">
        <f>T122/T121*1000</f>
        <v>653.72168284789643</v>
      </c>
      <c r="U123" s="69">
        <f t="shared" ref="U123" si="140">U122/U121*1000</f>
        <v>654.83870967741927</v>
      </c>
      <c r="V123" s="69">
        <f>V122/V121*1000</f>
        <v>612.90322580645159</v>
      </c>
      <c r="W123" s="69">
        <f t="shared" ref="W123" si="141">W122/W121*1000</f>
        <v>619.04761904761904</v>
      </c>
      <c r="X123" s="69">
        <f>X122/X121*1000</f>
        <v>685.18518518518522</v>
      </c>
      <c r="Y123" s="69">
        <f t="shared" ref="Y123" si="142">Y122/Y121*1000</f>
        <v>690.90909090909088</v>
      </c>
      <c r="Z123" s="72">
        <f>Z122/Z121*1000</f>
        <v>753.86100386100384</v>
      </c>
      <c r="AA123" s="60">
        <f>AA122/AA121*1000</f>
        <v>756.21414913957926</v>
      </c>
      <c r="AB123" s="15">
        <f t="shared" si="68"/>
        <v>2.3531452785754254</v>
      </c>
      <c r="AC123" s="16">
        <f t="shared" si="39"/>
        <v>0.31214577574956986</v>
      </c>
      <c r="AD123" s="162"/>
    </row>
    <row r="124" spans="1:30">
      <c r="A124" s="78">
        <v>20</v>
      </c>
      <c r="B124" s="103" t="s">
        <v>70</v>
      </c>
      <c r="C124" s="80" t="s">
        <v>21</v>
      </c>
      <c r="D124" s="64">
        <v>969</v>
      </c>
      <c r="E124" s="64">
        <v>970</v>
      </c>
      <c r="F124" s="64">
        <v>687</v>
      </c>
      <c r="G124" s="64">
        <v>688</v>
      </c>
      <c r="H124" s="64">
        <v>85</v>
      </c>
      <c r="I124" s="64">
        <v>85</v>
      </c>
      <c r="J124" s="64">
        <v>272</v>
      </c>
      <c r="K124" s="64">
        <v>273</v>
      </c>
      <c r="L124" s="64">
        <v>68</v>
      </c>
      <c r="M124" s="64">
        <v>68</v>
      </c>
      <c r="N124" s="64">
        <v>599</v>
      </c>
      <c r="O124" s="64">
        <v>600</v>
      </c>
      <c r="P124" s="64">
        <v>293</v>
      </c>
      <c r="Q124" s="64">
        <v>294</v>
      </c>
      <c r="R124" s="64">
        <v>475</v>
      </c>
      <c r="S124" s="64">
        <v>476</v>
      </c>
      <c r="T124" s="64">
        <v>722</v>
      </c>
      <c r="U124" s="64">
        <v>723</v>
      </c>
      <c r="V124" s="64">
        <v>361</v>
      </c>
      <c r="W124" s="64">
        <v>362</v>
      </c>
      <c r="X124" s="65">
        <v>707</v>
      </c>
      <c r="Y124" s="65">
        <v>708</v>
      </c>
      <c r="Z124" s="66">
        <f>X124+V124+T124+R124+P124+N124+L124+J124+H124+F124+D124</f>
        <v>5238</v>
      </c>
      <c r="AA124" s="117">
        <f>Y124+W124+U124+S124+Q124+O124+M124+K124+I124+G124+E124</f>
        <v>5247</v>
      </c>
      <c r="AB124" s="15">
        <f t="shared" si="68"/>
        <v>9</v>
      </c>
      <c r="AC124" s="16">
        <f t="shared" si="39"/>
        <v>0.1718213058419244</v>
      </c>
      <c r="AD124" s="110"/>
    </row>
    <row r="125" spans="1:30">
      <c r="A125" s="83"/>
      <c r="B125" s="104"/>
      <c r="C125" s="80" t="s">
        <v>22</v>
      </c>
      <c r="D125" s="64">
        <v>483</v>
      </c>
      <c r="E125" s="64">
        <v>484</v>
      </c>
      <c r="F125" s="64">
        <v>228</v>
      </c>
      <c r="G125" s="64">
        <v>229</v>
      </c>
      <c r="H125" s="64">
        <v>11</v>
      </c>
      <c r="I125" s="64">
        <v>11</v>
      </c>
      <c r="J125" s="64">
        <v>41</v>
      </c>
      <c r="K125" s="64">
        <v>42</v>
      </c>
      <c r="L125" s="64">
        <v>8</v>
      </c>
      <c r="M125" s="64">
        <v>8</v>
      </c>
      <c r="N125" s="64">
        <v>48</v>
      </c>
      <c r="O125" s="64">
        <v>49</v>
      </c>
      <c r="P125" s="64">
        <v>146</v>
      </c>
      <c r="Q125" s="64">
        <v>147</v>
      </c>
      <c r="R125" s="64">
        <v>304</v>
      </c>
      <c r="S125" s="64">
        <v>305</v>
      </c>
      <c r="T125" s="64">
        <v>112</v>
      </c>
      <c r="U125" s="64">
        <v>113</v>
      </c>
      <c r="V125" s="64">
        <v>96</v>
      </c>
      <c r="W125" s="64">
        <v>97</v>
      </c>
      <c r="X125" s="65">
        <v>53</v>
      </c>
      <c r="Y125" s="65">
        <v>54</v>
      </c>
      <c r="Z125" s="66">
        <f>X125+V125+T125+R125+P125+N125+L125+J125+H125+F125+D125</f>
        <v>1530</v>
      </c>
      <c r="AA125" s="117">
        <f>Y125+W125+U125+S125+Q125+O125+M125+K125+I125+G125+E125</f>
        <v>1539</v>
      </c>
      <c r="AB125" s="15">
        <f t="shared" si="68"/>
        <v>9</v>
      </c>
      <c r="AC125" s="16">
        <f t="shared" si="39"/>
        <v>0.58823529411764708</v>
      </c>
      <c r="AD125" s="110"/>
    </row>
    <row r="126" spans="1:30">
      <c r="A126" s="86"/>
      <c r="B126" s="105"/>
      <c r="C126" s="80" t="s">
        <v>23</v>
      </c>
      <c r="D126" s="69">
        <f>D125/D124*1000</f>
        <v>498.45201238390092</v>
      </c>
      <c r="E126" s="69">
        <f t="shared" ref="E126" si="143">E125/E124*1000</f>
        <v>498.96907216494844</v>
      </c>
      <c r="F126" s="69">
        <f>F125/F124*1000</f>
        <v>331.87772925764193</v>
      </c>
      <c r="G126" s="69">
        <f t="shared" ref="G126" si="144">G125/G124*1000</f>
        <v>332.8488372093023</v>
      </c>
      <c r="H126" s="69">
        <f>H125/H124*1000</f>
        <v>129.41176470588238</v>
      </c>
      <c r="I126" s="69">
        <f t="shared" ref="I126" si="145">I125/I124*1000</f>
        <v>129.41176470588238</v>
      </c>
      <c r="J126" s="69">
        <f>J125/J124*1000</f>
        <v>150.73529411764704</v>
      </c>
      <c r="K126" s="69">
        <f t="shared" ref="K126" si="146">K125/K124*1000</f>
        <v>153.84615384615387</v>
      </c>
      <c r="L126" s="69">
        <f>L125/L124*1000</f>
        <v>117.64705882352941</v>
      </c>
      <c r="M126" s="69">
        <f t="shared" ref="M126" si="147">M125/M124*1000</f>
        <v>117.64705882352941</v>
      </c>
      <c r="N126" s="69">
        <f>N125/N124*1000</f>
        <v>80.133555926544233</v>
      </c>
      <c r="O126" s="69">
        <f t="shared" ref="O126" si="148">O125/O124*1000</f>
        <v>81.666666666666671</v>
      </c>
      <c r="P126" s="69">
        <f>P125/P124*1000</f>
        <v>498.29351535836173</v>
      </c>
      <c r="Q126" s="69">
        <f t="shared" ref="Q126" si="149">Q125/Q124*1000</f>
        <v>500</v>
      </c>
      <c r="R126" s="69">
        <f>R125/R124*1000</f>
        <v>640</v>
      </c>
      <c r="S126" s="69">
        <f t="shared" ref="S126" si="150">S125/S124*1000</f>
        <v>640.75630252100848</v>
      </c>
      <c r="T126" s="69">
        <f>T125/T124*1000</f>
        <v>155.12465373961217</v>
      </c>
      <c r="U126" s="69">
        <f t="shared" ref="U126" si="151">U125/U124*1000</f>
        <v>156.29322268326419</v>
      </c>
      <c r="V126" s="69">
        <f>V125/V124*1000</f>
        <v>265.9279778393352</v>
      </c>
      <c r="W126" s="69">
        <f t="shared" ref="W126" si="152">W125/W124*1000</f>
        <v>267.95580110497235</v>
      </c>
      <c r="X126" s="69">
        <f>X125/X124*1000</f>
        <v>74.964639321074955</v>
      </c>
      <c r="Y126" s="69">
        <f t="shared" ref="Y126" si="153">Y125/Y124*1000</f>
        <v>76.271186440677965</v>
      </c>
      <c r="Z126" s="72">
        <f>Z125/Z124*1000</f>
        <v>292.09621993127149</v>
      </c>
      <c r="AA126" s="60">
        <f>AA125/AA124*1000</f>
        <v>293.31046312178387</v>
      </c>
      <c r="AB126" s="15">
        <f t="shared" si="68"/>
        <v>1.2142431905123772</v>
      </c>
      <c r="AC126" s="16">
        <f t="shared" si="39"/>
        <v>0.41569972757541379</v>
      </c>
      <c r="AD126" s="110"/>
    </row>
    <row r="127" spans="1:30">
      <c r="A127" s="78">
        <v>21</v>
      </c>
      <c r="B127" s="103" t="s">
        <v>71</v>
      </c>
      <c r="C127" s="80" t="s">
        <v>21</v>
      </c>
      <c r="D127" s="69">
        <v>107</v>
      </c>
      <c r="E127" s="69">
        <v>108</v>
      </c>
      <c r="F127" s="65">
        <v>7</v>
      </c>
      <c r="G127" s="65">
        <v>7</v>
      </c>
      <c r="H127" s="64"/>
      <c r="I127" s="64"/>
      <c r="J127" s="64">
        <v>35</v>
      </c>
      <c r="K127" s="64">
        <v>35</v>
      </c>
      <c r="L127" s="64"/>
      <c r="M127" s="64"/>
      <c r="N127" s="64">
        <v>9</v>
      </c>
      <c r="O127" s="64">
        <v>10</v>
      </c>
      <c r="P127" s="64">
        <v>27</v>
      </c>
      <c r="Q127" s="64">
        <v>29</v>
      </c>
      <c r="R127" s="64">
        <v>8</v>
      </c>
      <c r="S127" s="64">
        <v>8</v>
      </c>
      <c r="T127" s="64">
        <v>62</v>
      </c>
      <c r="U127" s="64">
        <v>62</v>
      </c>
      <c r="V127" s="64">
        <v>31</v>
      </c>
      <c r="W127" s="64">
        <v>31</v>
      </c>
      <c r="X127" s="65">
        <v>42</v>
      </c>
      <c r="Y127" s="65">
        <v>43</v>
      </c>
      <c r="Z127" s="66">
        <f>X127+V127+T127+R127+P127+N127+L127+J127+H127+F127+D127</f>
        <v>328</v>
      </c>
      <c r="AA127" s="117">
        <f>Y127+W127+U127+S127+Q127+O127+M127+K127+I127+G127+E127</f>
        <v>333</v>
      </c>
      <c r="AB127" s="15">
        <f t="shared" si="68"/>
        <v>5</v>
      </c>
      <c r="AC127" s="16">
        <f t="shared" si="39"/>
        <v>1.524390243902439</v>
      </c>
      <c r="AD127" s="110"/>
    </row>
    <row r="128" spans="1:30">
      <c r="A128" s="83"/>
      <c r="B128" s="104"/>
      <c r="C128" s="80" t="s">
        <v>22</v>
      </c>
      <c r="D128" s="69">
        <v>56</v>
      </c>
      <c r="E128" s="69">
        <v>57</v>
      </c>
      <c r="F128" s="65">
        <v>6</v>
      </c>
      <c r="G128" s="65">
        <v>6</v>
      </c>
      <c r="H128" s="64"/>
      <c r="I128" s="64"/>
      <c r="J128" s="64">
        <v>15</v>
      </c>
      <c r="K128" s="64">
        <v>15</v>
      </c>
      <c r="L128" s="64"/>
      <c r="M128" s="64"/>
      <c r="N128" s="64">
        <v>9</v>
      </c>
      <c r="O128" s="64">
        <v>10</v>
      </c>
      <c r="P128" s="64">
        <v>148</v>
      </c>
      <c r="Q128" s="64">
        <v>159</v>
      </c>
      <c r="R128" s="64">
        <v>30</v>
      </c>
      <c r="S128" s="64">
        <v>30</v>
      </c>
      <c r="T128" s="64">
        <v>23</v>
      </c>
      <c r="U128" s="64">
        <v>23</v>
      </c>
      <c r="V128" s="64">
        <v>8</v>
      </c>
      <c r="W128" s="64">
        <v>8</v>
      </c>
      <c r="X128" s="65">
        <v>34</v>
      </c>
      <c r="Y128" s="65">
        <v>35</v>
      </c>
      <c r="Z128" s="66">
        <f>X128+V128+T128+R128+P128+N128+L128+J128+H128+F128+D128</f>
        <v>329</v>
      </c>
      <c r="AA128" s="117">
        <f>Y128+W128+U128+S128+Q128+O128+M128+K128+I128+G128+E128</f>
        <v>343</v>
      </c>
      <c r="AB128" s="15">
        <f t="shared" si="68"/>
        <v>14</v>
      </c>
      <c r="AC128" s="16">
        <f t="shared" si="39"/>
        <v>4.2553191489361701</v>
      </c>
      <c r="AD128" s="110"/>
    </row>
    <row r="129" spans="1:30">
      <c r="A129" s="86"/>
      <c r="B129" s="105"/>
      <c r="C129" s="80" t="s">
        <v>23</v>
      </c>
      <c r="D129" s="69">
        <f>D128/D127*1000</f>
        <v>523.36448598130835</v>
      </c>
      <c r="E129" s="69">
        <f>E128/E127*1000</f>
        <v>527.77777777777783</v>
      </c>
      <c r="F129" s="69">
        <f>F128/F127*1000</f>
        <v>857.14285714285711</v>
      </c>
      <c r="G129" s="69">
        <f>G128/G127*1000</f>
        <v>857.14285714285711</v>
      </c>
      <c r="H129" s="69"/>
      <c r="I129" s="69"/>
      <c r="J129" s="69">
        <f>J128/J127*1000</f>
        <v>428.57142857142856</v>
      </c>
      <c r="K129" s="69">
        <f>K128/K127*1000</f>
        <v>428.57142857142856</v>
      </c>
      <c r="L129" s="69"/>
      <c r="M129" s="69"/>
      <c r="N129" s="69">
        <f t="shared" ref="N129:Y129" si="154">N128/N127*1000</f>
        <v>1000</v>
      </c>
      <c r="O129" s="69">
        <f t="shared" si="154"/>
        <v>1000</v>
      </c>
      <c r="P129" s="69">
        <f t="shared" si="154"/>
        <v>5481.4814814814818</v>
      </c>
      <c r="Q129" s="69">
        <f t="shared" si="154"/>
        <v>5482.7586206896549</v>
      </c>
      <c r="R129" s="69">
        <f t="shared" si="154"/>
        <v>3750</v>
      </c>
      <c r="S129" s="69">
        <f t="shared" si="154"/>
        <v>3750</v>
      </c>
      <c r="T129" s="69">
        <f t="shared" si="154"/>
        <v>370.9677419354839</v>
      </c>
      <c r="U129" s="69">
        <f t="shared" si="154"/>
        <v>370.9677419354839</v>
      </c>
      <c r="V129" s="69">
        <f t="shared" si="154"/>
        <v>258.06451612903226</v>
      </c>
      <c r="W129" s="69">
        <f t="shared" si="154"/>
        <v>258.06451612903226</v>
      </c>
      <c r="X129" s="69">
        <f t="shared" si="154"/>
        <v>809.52380952380952</v>
      </c>
      <c r="Y129" s="69">
        <f t="shared" si="154"/>
        <v>813.95348837209303</v>
      </c>
      <c r="Z129" s="72">
        <f>Z128/Z127*1000</f>
        <v>1003.0487804878047</v>
      </c>
      <c r="AA129" s="60">
        <f>AA128/AA127*1000</f>
        <v>1030.03003003003</v>
      </c>
      <c r="AB129" s="15">
        <f t="shared" si="68"/>
        <v>26.981249542225328</v>
      </c>
      <c r="AC129" s="16">
        <f t="shared" si="39"/>
        <v>2.689923966519729</v>
      </c>
      <c r="AD129" s="110"/>
    </row>
    <row r="130" spans="1:30">
      <c r="A130" s="78">
        <v>22</v>
      </c>
      <c r="B130" s="103" t="s">
        <v>72</v>
      </c>
      <c r="C130" s="80" t="s">
        <v>21</v>
      </c>
      <c r="D130" s="64">
        <v>49</v>
      </c>
      <c r="E130" s="64">
        <v>50</v>
      </c>
      <c r="F130" s="65">
        <v>13</v>
      </c>
      <c r="G130" s="65">
        <v>14</v>
      </c>
      <c r="H130" s="65"/>
      <c r="I130" s="65"/>
      <c r="J130" s="65"/>
      <c r="K130" s="65"/>
      <c r="L130" s="65"/>
      <c r="M130" s="69"/>
      <c r="N130" s="69"/>
      <c r="O130" s="64"/>
      <c r="P130" s="64">
        <v>3</v>
      </c>
      <c r="Q130" s="64">
        <v>3</v>
      </c>
      <c r="R130" s="64">
        <v>2</v>
      </c>
      <c r="S130" s="64">
        <v>3</v>
      </c>
      <c r="T130" s="64">
        <v>20</v>
      </c>
      <c r="U130" s="64">
        <v>20</v>
      </c>
      <c r="V130" s="65">
        <v>17</v>
      </c>
      <c r="W130" s="65">
        <v>17</v>
      </c>
      <c r="X130" s="65"/>
      <c r="Y130" s="66"/>
      <c r="Z130" s="66">
        <f>X130+V130+T130+R130+P130+N130+L130+J130+H130+F130+D130</f>
        <v>104</v>
      </c>
      <c r="AA130" s="117">
        <f>Y130+W130+U130+S130+Q130+O130+M130+K130+I130+G130+E130</f>
        <v>107</v>
      </c>
      <c r="AB130" s="15">
        <f t="shared" si="68"/>
        <v>3</v>
      </c>
      <c r="AC130" s="16">
        <f t="shared" si="39"/>
        <v>2.8846153846153846</v>
      </c>
      <c r="AD130" s="162" t="s">
        <v>54</v>
      </c>
    </row>
    <row r="131" spans="1:30">
      <c r="A131" s="83"/>
      <c r="B131" s="104"/>
      <c r="C131" s="80" t="s">
        <v>22</v>
      </c>
      <c r="D131" s="69">
        <v>516</v>
      </c>
      <c r="E131" s="69">
        <v>527</v>
      </c>
      <c r="F131" s="65">
        <v>273</v>
      </c>
      <c r="G131" s="65">
        <v>294</v>
      </c>
      <c r="H131" s="65"/>
      <c r="I131" s="65"/>
      <c r="J131" s="65"/>
      <c r="K131" s="65"/>
      <c r="L131" s="65"/>
      <c r="M131" s="64"/>
      <c r="N131" s="64"/>
      <c r="O131" s="64"/>
      <c r="P131" s="64">
        <v>22</v>
      </c>
      <c r="Q131" s="64">
        <v>22</v>
      </c>
      <c r="R131" s="64">
        <v>14</v>
      </c>
      <c r="S131" s="64">
        <v>21</v>
      </c>
      <c r="T131" s="64">
        <v>42</v>
      </c>
      <c r="U131" s="64">
        <v>42</v>
      </c>
      <c r="V131" s="65">
        <v>45</v>
      </c>
      <c r="W131" s="65">
        <v>45</v>
      </c>
      <c r="X131" s="65"/>
      <c r="Y131" s="66"/>
      <c r="Z131" s="66">
        <f>X131+V131+T131+R131+P131+N131+L131+J131+H131+F131+D131</f>
        <v>912</v>
      </c>
      <c r="AA131" s="117">
        <f>Y131+W131+U131+S131+Q131+O131+M131+K131+I131+G131+E131</f>
        <v>951</v>
      </c>
      <c r="AB131" s="15">
        <f t="shared" si="68"/>
        <v>39</v>
      </c>
      <c r="AC131" s="16">
        <f t="shared" si="39"/>
        <v>4.2763157894736841</v>
      </c>
      <c r="AD131" s="162"/>
    </row>
    <row r="132" spans="1:30">
      <c r="A132" s="86"/>
      <c r="B132" s="105"/>
      <c r="C132" s="80" t="s">
        <v>23</v>
      </c>
      <c r="D132" s="69">
        <f>D131/D130*1000</f>
        <v>10530.612244897959</v>
      </c>
      <c r="E132" s="69">
        <f>E131/E130*1000</f>
        <v>10540</v>
      </c>
      <c r="F132" s="69">
        <f>F131/F130*1000</f>
        <v>21000</v>
      </c>
      <c r="G132" s="69">
        <f>G131/G130*1000</f>
        <v>21000</v>
      </c>
      <c r="H132" s="65"/>
      <c r="I132" s="65"/>
      <c r="J132" s="65"/>
      <c r="K132" s="65"/>
      <c r="L132" s="65"/>
      <c r="M132" s="69"/>
      <c r="N132" s="69"/>
      <c r="O132" s="69"/>
      <c r="P132" s="69">
        <f t="shared" ref="P132:W132" si="155">P131/P130*1000</f>
        <v>7333.333333333333</v>
      </c>
      <c r="Q132" s="69">
        <f t="shared" si="155"/>
        <v>7333.333333333333</v>
      </c>
      <c r="R132" s="69">
        <f t="shared" si="155"/>
        <v>7000</v>
      </c>
      <c r="S132" s="69">
        <f t="shared" si="155"/>
        <v>7000</v>
      </c>
      <c r="T132" s="69">
        <f t="shared" si="155"/>
        <v>2100</v>
      </c>
      <c r="U132" s="69">
        <f t="shared" si="155"/>
        <v>2100</v>
      </c>
      <c r="V132" s="69">
        <f t="shared" si="155"/>
        <v>2647.0588235294117</v>
      </c>
      <c r="W132" s="69">
        <f t="shared" si="155"/>
        <v>2647.0588235294117</v>
      </c>
      <c r="X132" s="69"/>
      <c r="Y132" s="72"/>
      <c r="Z132" s="72">
        <f>Z131/Z130*1000</f>
        <v>8769.2307692307695</v>
      </c>
      <c r="AA132" s="60">
        <f>AA131/AA130*1000</f>
        <v>8887.8504672897197</v>
      </c>
      <c r="AB132" s="15">
        <f t="shared" si="68"/>
        <v>118.61969805895023</v>
      </c>
      <c r="AC132" s="16">
        <f t="shared" si="39"/>
        <v>1.3526807673389061</v>
      </c>
      <c r="AD132" s="162"/>
    </row>
    <row r="137" spans="1:30">
      <c r="D137" s="106" t="s">
        <v>73</v>
      </c>
      <c r="E137" s="106"/>
      <c r="F137" s="106"/>
      <c r="Z137" s="106" t="s">
        <v>74</v>
      </c>
      <c r="AA137" s="106"/>
      <c r="AB137" s="106"/>
    </row>
    <row r="138" spans="1:30">
      <c r="D138" s="106" t="s">
        <v>75</v>
      </c>
      <c r="E138" s="106"/>
      <c r="F138" s="106"/>
      <c r="Z138" s="106" t="s">
        <v>75</v>
      </c>
      <c r="AA138" s="106"/>
      <c r="AB138" s="106"/>
    </row>
  </sheetData>
  <mergeCells count="60">
    <mergeCell ref="AD130:AD132"/>
    <mergeCell ref="AD73:AD78"/>
    <mergeCell ref="AD79:AD81"/>
    <mergeCell ref="Z112:AA112"/>
    <mergeCell ref="AB112:AB113"/>
    <mergeCell ref="AC112:AC113"/>
    <mergeCell ref="AD112:AD113"/>
    <mergeCell ref="AD115:AD117"/>
    <mergeCell ref="AD121:AD123"/>
    <mergeCell ref="X112:Y112"/>
    <mergeCell ref="AD92:AD94"/>
    <mergeCell ref="AD101:AD103"/>
    <mergeCell ref="A112:A113"/>
    <mergeCell ref="B112:B113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AD58:AD59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B59"/>
    <mergeCell ref="AC58:AC59"/>
    <mergeCell ref="B51:B53"/>
    <mergeCell ref="A58:A59"/>
    <mergeCell ref="B58:B59"/>
    <mergeCell ref="D58:E58"/>
    <mergeCell ref="F58:G58"/>
    <mergeCell ref="H58:I58"/>
    <mergeCell ref="X4:Y4"/>
    <mergeCell ref="Z4:AA4"/>
    <mergeCell ref="AB4:AB5"/>
    <mergeCell ref="AC4:AC5"/>
    <mergeCell ref="J4:K4"/>
    <mergeCell ref="AD4:AD5"/>
    <mergeCell ref="AD7:AD9"/>
    <mergeCell ref="L4:M4"/>
    <mergeCell ref="N4:O4"/>
    <mergeCell ref="P4:Q4"/>
    <mergeCell ref="R4:S4"/>
    <mergeCell ref="T4:U4"/>
    <mergeCell ref="V4:W4"/>
    <mergeCell ref="A4:A5"/>
    <mergeCell ref="B4:B5"/>
    <mergeCell ref="D4:E4"/>
    <mergeCell ref="F4:G4"/>
    <mergeCell ref="H4:I4"/>
  </mergeCells>
  <pageMargins left="0.56000000000000005" right="0.5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2021-03-11T07:44:39Z</dcterms:modified>
</cp:coreProperties>
</file>