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90" windowHeight="9600"/>
  </bookViews>
  <sheets>
    <sheet name="Final" sheetId="2" r:id="rId1"/>
    <sheet name="Sheet1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/>
  <c r="G21"/>
  <c r="AA13"/>
  <c r="AA22" s="1"/>
  <c r="AA12"/>
  <c r="AA21" s="1"/>
  <c r="AB21" s="1"/>
  <c r="AC21" s="1"/>
  <c r="O14"/>
  <c r="M14"/>
  <c r="K14"/>
  <c r="I14"/>
  <c r="G14"/>
  <c r="E14"/>
  <c r="O62"/>
  <c r="N62"/>
  <c r="M62"/>
  <c r="L62"/>
  <c r="K62"/>
  <c r="J62"/>
  <c r="I62"/>
  <c r="H62"/>
  <c r="G62"/>
  <c r="F62"/>
  <c r="AA61"/>
  <c r="AA60"/>
  <c r="AB60" s="1"/>
  <c r="AC60" s="1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AA58"/>
  <c r="AA57"/>
  <c r="AB57" s="1"/>
  <c r="AC57" s="1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AA55"/>
  <c r="AA54"/>
  <c r="AB54" s="1"/>
  <c r="AC54" s="1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A52"/>
  <c r="AA51"/>
  <c r="AB51" s="1"/>
  <c r="AC51" s="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AA49"/>
  <c r="AA48"/>
  <c r="AB48" s="1"/>
  <c r="AC48" s="1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A46"/>
  <c r="AA45"/>
  <c r="AB45" s="1"/>
  <c r="AC45" s="1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AA43"/>
  <c r="AA42"/>
  <c r="AB42" s="1"/>
  <c r="AC42" s="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A40"/>
  <c r="AA39"/>
  <c r="AB39" s="1"/>
  <c r="AC39" s="1"/>
  <c r="AB38"/>
  <c r="AC38" s="1"/>
  <c r="X38"/>
  <c r="V38"/>
  <c r="T38"/>
  <c r="R38"/>
  <c r="P38"/>
  <c r="AB37"/>
  <c r="AC37" s="1"/>
  <c r="AB36"/>
  <c r="AC36" s="1"/>
  <c r="AB35"/>
  <c r="AC35" s="1"/>
  <c r="X35"/>
  <c r="V35"/>
  <c r="T35"/>
  <c r="R35"/>
  <c r="P35"/>
  <c r="AB34"/>
  <c r="AC34" s="1"/>
  <c r="AB33"/>
  <c r="AC33" s="1"/>
  <c r="AB32"/>
  <c r="AC32" s="1"/>
  <c r="X32"/>
  <c r="V32"/>
  <c r="T32"/>
  <c r="R32"/>
  <c r="P32"/>
  <c r="AB31"/>
  <c r="AC31" s="1"/>
  <c r="AB30"/>
  <c r="AC30" s="1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A28"/>
  <c r="AA27"/>
  <c r="AB27" s="1"/>
  <c r="AC27" s="1"/>
  <c r="AB26"/>
  <c r="AC26" s="1"/>
  <c r="X26"/>
  <c r="V26"/>
  <c r="T26"/>
  <c r="R26"/>
  <c r="P26"/>
  <c r="N26"/>
  <c r="L26"/>
  <c r="J26"/>
  <c r="H26"/>
  <c r="F26"/>
  <c r="D26"/>
  <c r="AB25"/>
  <c r="AC25" s="1"/>
  <c r="AB24"/>
  <c r="AC24" s="1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F21"/>
  <c r="E21"/>
  <c r="AB20"/>
  <c r="AC20" s="1"/>
  <c r="X20"/>
  <c r="V20"/>
  <c r="T20"/>
  <c r="R20"/>
  <c r="P20"/>
  <c r="AB19"/>
  <c r="AC19" s="1"/>
  <c r="AB18"/>
  <c r="AC18" s="1"/>
  <c r="AB17"/>
  <c r="AC17" s="1"/>
  <c r="X17"/>
  <c r="V17"/>
  <c r="T17"/>
  <c r="R17"/>
  <c r="P17"/>
  <c r="N17"/>
  <c r="L17"/>
  <c r="J17"/>
  <c r="H17"/>
  <c r="F17"/>
  <c r="D17"/>
  <c r="AB16"/>
  <c r="AC16" s="1"/>
  <c r="AB15"/>
  <c r="AC15" s="1"/>
  <c r="X14"/>
  <c r="V14"/>
  <c r="T14"/>
  <c r="R14"/>
  <c r="P14"/>
  <c r="N14"/>
  <c r="L14"/>
  <c r="J14"/>
  <c r="H14"/>
  <c r="F14"/>
  <c r="D14"/>
  <c r="AB13"/>
  <c r="AC13" s="1"/>
  <c r="AB12"/>
  <c r="AC12" s="1"/>
  <c r="AB11"/>
  <c r="AC11" s="1"/>
  <c r="X11"/>
  <c r="V11"/>
  <c r="T11"/>
  <c r="R11"/>
  <c r="P11"/>
  <c r="N11"/>
  <c r="L11"/>
  <c r="J11"/>
  <c r="H11"/>
  <c r="F11"/>
  <c r="D11"/>
  <c r="AB10"/>
  <c r="AC10" s="1"/>
  <c r="AB9"/>
  <c r="AC9" s="1"/>
  <c r="AA23" l="1"/>
  <c r="AB23" s="1"/>
  <c r="AC23" s="1"/>
  <c r="AB22"/>
  <c r="AC22" s="1"/>
  <c r="AA14"/>
  <c r="AB14" s="1"/>
  <c r="AC14" s="1"/>
  <c r="I23"/>
  <c r="Y23"/>
  <c r="F23"/>
  <c r="V23"/>
  <c r="X23"/>
  <c r="AA41"/>
  <c r="AB41" s="1"/>
  <c r="AC41" s="1"/>
  <c r="AA53"/>
  <c r="AB53" s="1"/>
  <c r="AC53" s="1"/>
  <c r="H23"/>
  <c r="N23"/>
  <c r="AA47"/>
  <c r="AB47" s="1"/>
  <c r="AC47" s="1"/>
  <c r="AA59"/>
  <c r="AB59" s="1"/>
  <c r="AC59" s="1"/>
  <c r="J23"/>
  <c r="AA44"/>
  <c r="AB44" s="1"/>
  <c r="AC44" s="1"/>
  <c r="AA56"/>
  <c r="AB56" s="1"/>
  <c r="AC56" s="1"/>
  <c r="P23"/>
  <c r="AA50"/>
  <c r="AB50" s="1"/>
  <c r="AC50" s="1"/>
  <c r="AA62"/>
  <c r="AB62" s="1"/>
  <c r="AC62" s="1"/>
  <c r="U23"/>
  <c r="D23"/>
  <c r="T23"/>
  <c r="S23"/>
  <c r="Q23"/>
  <c r="G23"/>
  <c r="M23"/>
  <c r="W23"/>
  <c r="E23"/>
  <c r="O23"/>
  <c r="L23"/>
  <c r="R23"/>
  <c r="K23"/>
  <c r="AA29"/>
  <c r="AB29" s="1"/>
  <c r="AC29" s="1"/>
  <c r="AB28"/>
  <c r="AC28" s="1"/>
  <c r="AB40"/>
  <c r="AC40" s="1"/>
  <c r="AB43"/>
  <c r="AC43" s="1"/>
  <c r="AB46"/>
  <c r="AC46" s="1"/>
  <c r="AB49"/>
  <c r="AC49" s="1"/>
  <c r="AB52"/>
  <c r="AC52" s="1"/>
  <c r="AB55"/>
  <c r="AC55" s="1"/>
  <c r="AB58"/>
  <c r="AC58" s="1"/>
  <c r="AB61"/>
  <c r="AC61" s="1"/>
</calcChain>
</file>

<file path=xl/sharedStrings.xml><?xml version="1.0" encoding="utf-8"?>
<sst xmlns="http://schemas.openxmlformats.org/spreadsheetml/2006/main" count="251" uniqueCount="65">
  <si>
    <t xml:space="preserve">                                                                                                                                                                                      GOVERNMENT OF MEGHALAYA</t>
  </si>
  <si>
    <t xml:space="preserve">                                                                                                                                                                       DIRECTORATE OF AGRICULTURE &amp; HORTICULTURE</t>
  </si>
  <si>
    <t xml:space="preserve">                                                                                                                                                                                          (DISTRICTWISE BREAK-UP)</t>
  </si>
  <si>
    <t xml:space="preserve"> A = Area in hectares         P = Production in M.T       Y = Average yield in kgs/hectare</t>
  </si>
  <si>
    <t>Sl. No</t>
  </si>
  <si>
    <t>Name of Crop</t>
  </si>
  <si>
    <t>Ri-Bhoi</t>
  </si>
  <si>
    <t>East Khasi Hills</t>
  </si>
  <si>
    <t>West Khasi Hills</t>
  </si>
  <si>
    <t>South West Khasi Hills</t>
  </si>
  <si>
    <t>West Jaintia Hills</t>
  </si>
  <si>
    <t>East Jaintia Hills</t>
  </si>
  <si>
    <t>East Garo Hills</t>
  </si>
  <si>
    <t>North Garo Hills</t>
  </si>
  <si>
    <t>West Garo Hills</t>
  </si>
  <si>
    <t>South West Garo Hills</t>
  </si>
  <si>
    <t>South Garo Hills</t>
  </si>
  <si>
    <t>Meghalaya</t>
  </si>
  <si>
    <t>Variation increase (+)/decrease (-)</t>
  </si>
  <si>
    <t>% of variation</t>
  </si>
  <si>
    <t>Remarks</t>
  </si>
  <si>
    <t>2018-19</t>
  </si>
  <si>
    <t>Rice</t>
  </si>
  <si>
    <t>(a)</t>
  </si>
  <si>
    <t>Autumn Rice</t>
  </si>
  <si>
    <t>A</t>
  </si>
  <si>
    <t>(including Jhum)</t>
  </si>
  <si>
    <t>P</t>
  </si>
  <si>
    <t>Y</t>
  </si>
  <si>
    <t>(b)</t>
  </si>
  <si>
    <t>Winter</t>
  </si>
  <si>
    <t>Rice (Sali)</t>
  </si>
  <si>
    <t>Maize</t>
  </si>
  <si>
    <t>Area increased due to intervention from NFSM scheme</t>
  </si>
  <si>
    <t>Tur (Arhar)</t>
  </si>
  <si>
    <t>TOTAL FOODGRAIN</t>
  </si>
  <si>
    <t>Soyabean</t>
  </si>
  <si>
    <t>(Green)</t>
  </si>
  <si>
    <t xml:space="preserve">Sweet </t>
  </si>
  <si>
    <t>Potato</t>
  </si>
  <si>
    <t>Cotton*</t>
  </si>
  <si>
    <t>Jute**</t>
  </si>
  <si>
    <t>Mesta**</t>
  </si>
  <si>
    <t>Ginger</t>
  </si>
  <si>
    <t>Tapioca</t>
  </si>
  <si>
    <t>Banana</t>
  </si>
  <si>
    <t>**Area increased due to intervention from MIDH  scheme</t>
  </si>
  <si>
    <t>Papaya</t>
  </si>
  <si>
    <t>Pineapple</t>
  </si>
  <si>
    <t>Winter Potato</t>
  </si>
  <si>
    <t>Jackfruit</t>
  </si>
  <si>
    <t>Sohiong</t>
  </si>
  <si>
    <t>Director of Agriculture</t>
  </si>
  <si>
    <t>Director of Horticulture</t>
  </si>
  <si>
    <t xml:space="preserve">   Meghalaya, Shillong.</t>
  </si>
  <si>
    <t>2019-20</t>
  </si>
  <si>
    <t>1</t>
  </si>
  <si>
    <t xml:space="preserve">                                                                                                                                                        STATE LEVEL CROP STATISTICS REPORT ON KHARIF CROPS  2019-20</t>
  </si>
  <si>
    <t xml:space="preserve">Area under Sali Paddy increase since most of the upland paddy field has brought into cultivation due to the favourable of climate and sufficient rainfall during monsoon 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</si>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</sst>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sz val="10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7.5"/>
      <color theme="1"/>
      <name val="Arial Narrow"/>
      <family val="2"/>
    </font>
    <font>
      <b/>
      <sz val="7.5"/>
      <color theme="1"/>
      <name val="Arial Narrow"/>
      <family val="2"/>
    </font>
    <font>
      <sz val="7.5"/>
      <name val="Arial Narrow"/>
      <family val="2"/>
    </font>
    <font>
      <sz val="7.5"/>
      <color rgb="FF000000"/>
      <name val="Arial Narrow"/>
      <family val="2"/>
    </font>
    <font>
      <b/>
      <sz val="7.5"/>
      <name val="Arial Narrow"/>
      <family val="2"/>
    </font>
    <font>
      <b/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21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2" fillId="0" borderId="6" xfId="0" applyFont="1" applyBorder="1"/>
    <xf numFmtId="0" fontId="3" fillId="0" borderId="1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3" fillId="0" borderId="6" xfId="0" applyFont="1" applyBorder="1"/>
    <xf numFmtId="0" fontId="3" fillId="0" borderId="7" xfId="0" applyFont="1" applyFill="1" applyBorder="1" applyAlignment="1"/>
    <xf numFmtId="0" fontId="2" fillId="0" borderId="8" xfId="0" applyFont="1" applyFill="1" applyBorder="1"/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3" fillId="0" borderId="5" xfId="0" applyFont="1" applyFill="1" applyBorder="1" applyAlignment="1"/>
    <xf numFmtId="0" fontId="2" fillId="0" borderId="2" xfId="0" applyFont="1" applyFill="1" applyBorder="1"/>
    <xf numFmtId="0" fontId="2" fillId="0" borderId="9" xfId="0" applyFont="1" applyFill="1" applyBorder="1"/>
    <xf numFmtId="0" fontId="3" fillId="0" borderId="1" xfId="0" applyFont="1" applyFill="1" applyBorder="1" applyAlignment="1"/>
    <xf numFmtId="0" fontId="0" fillId="0" borderId="1" xfId="0" applyBorder="1" applyAlignment="1">
      <alignment horizontal="center"/>
    </xf>
    <xf numFmtId="0" fontId="6" fillId="0" borderId="2" xfId="0" applyFont="1" applyFill="1" applyBorder="1"/>
    <xf numFmtId="0" fontId="9" fillId="0" borderId="1" xfId="0" applyFont="1" applyFill="1" applyBorder="1" applyAlignment="1"/>
    <xf numFmtId="0" fontId="0" fillId="0" borderId="7" xfId="0" applyBorder="1" applyAlignment="1">
      <alignment horizontal="center"/>
    </xf>
    <xf numFmtId="0" fontId="6" fillId="0" borderId="8" xfId="0" applyFont="1" applyFill="1" applyBorder="1"/>
    <xf numFmtId="0" fontId="9" fillId="0" borderId="7" xfId="0" applyFont="1" applyFill="1" applyBorder="1" applyAlignment="1"/>
    <xf numFmtId="0" fontId="0" fillId="0" borderId="5" xfId="0" applyBorder="1" applyAlignment="1">
      <alignment horizontal="center"/>
    </xf>
    <xf numFmtId="0" fontId="6" fillId="0" borderId="9" xfId="0" applyFont="1" applyFill="1" applyBorder="1"/>
    <xf numFmtId="0" fontId="9" fillId="0" borderId="5" xfId="0" applyFont="1" applyFill="1" applyBorder="1" applyAlignment="1"/>
    <xf numFmtId="0" fontId="6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center"/>
    </xf>
    <xf numFmtId="0" fontId="6" fillId="0" borderId="8" xfId="0" applyFont="1" applyFill="1" applyBorder="1" applyAlignment="1">
      <alignment vertical="top"/>
    </xf>
    <xf numFmtId="0" fontId="7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vertical="top"/>
    </xf>
    <xf numFmtId="0" fontId="7" fillId="0" borderId="9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vertical="top"/>
    </xf>
    <xf numFmtId="0" fontId="0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vertical="top"/>
    </xf>
    <xf numFmtId="0" fontId="0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vertical="top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4" fillId="0" borderId="0" xfId="0" applyFont="1" applyFill="1" applyBorder="1"/>
    <xf numFmtId="0" fontId="2" fillId="0" borderId="0" xfId="0" applyFont="1"/>
    <xf numFmtId="0" fontId="12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15" fillId="0" borderId="6" xfId="0" applyNumberFormat="1" applyFont="1" applyFill="1" applyBorder="1" applyAlignment="1">
      <alignment horizontal="center" vertical="center"/>
    </xf>
    <xf numFmtId="2" fontId="15" fillId="0" borderId="6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6" xfId="1" applyNumberFormat="1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1" fontId="15" fillId="0" borderId="6" xfId="1" applyNumberFormat="1" applyFont="1" applyFill="1" applyBorder="1" applyAlignment="1">
      <alignment horizontal="center" vertical="center"/>
    </xf>
    <xf numFmtId="164" fontId="15" fillId="0" borderId="6" xfId="1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2" fontId="13" fillId="0" borderId="6" xfId="0" applyNumberFormat="1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3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0" fillId="0" borderId="0" xfId="0" applyFill="1"/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67"/>
  <sheetViews>
    <sheetView tabSelected="1" topLeftCell="L17" zoomScale="150" zoomScaleNormal="150" workbookViewId="0">
      <selection activeCell="AA8" sqref="AA8"/>
    </sheetView>
  </sheetViews>
  <sheetFormatPr defaultRowHeight="15"/>
  <cols>
    <col min="1" max="1" width="2.85546875" customWidth="1"/>
    <col min="2" max="2" width="13.42578125" customWidth="1"/>
    <col min="3" max="3" width="3" customWidth="1"/>
    <col min="4" max="25" width="6" customWidth="1"/>
    <col min="26" max="26" width="7.5703125" customWidth="1"/>
    <col min="27" max="27" width="7.28515625" customWidth="1"/>
    <col min="28" max="29" width="5.85546875" customWidth="1"/>
    <col min="30" max="30" width="23.28515625" customWidth="1"/>
  </cols>
  <sheetData>
    <row r="1" spans="1:30" ht="13.5" customHeight="1">
      <c r="A1" s="1" t="s">
        <v>0</v>
      </c>
      <c r="B1" s="1"/>
      <c r="C1" s="1"/>
      <c r="D1" s="2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3"/>
      <c r="AA1" s="3"/>
      <c r="AB1" s="3"/>
      <c r="AC1" s="3"/>
      <c r="AD1" s="3"/>
    </row>
    <row r="2" spans="1:30" ht="13.5" customHeight="1">
      <c r="A2" s="1" t="s">
        <v>1</v>
      </c>
      <c r="B2" s="1"/>
      <c r="C2" s="1"/>
      <c r="D2" s="2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  <c r="Z2" s="3"/>
      <c r="AA2" s="3"/>
      <c r="AB2" s="3"/>
      <c r="AC2" s="3"/>
      <c r="AD2" s="3"/>
    </row>
    <row r="3" spans="1:30" ht="13.5" customHeight="1">
      <c r="A3" s="1" t="s">
        <v>57</v>
      </c>
      <c r="B3" s="2"/>
      <c r="C3" s="2"/>
      <c r="D3" s="2"/>
      <c r="E3" s="3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  <c r="Z3" s="3"/>
      <c r="AA3" s="3"/>
      <c r="AB3" s="3"/>
      <c r="AC3" s="3"/>
      <c r="AD3" s="3"/>
    </row>
    <row r="4" spans="1:30" ht="13.5" customHeight="1">
      <c r="A4" s="1" t="s">
        <v>2</v>
      </c>
      <c r="B4" s="1"/>
      <c r="C4" s="2"/>
      <c r="D4" s="2"/>
      <c r="E4" s="3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4"/>
      <c r="T4" s="4"/>
      <c r="U4" s="4" t="s">
        <v>3</v>
      </c>
      <c r="V4" s="4"/>
      <c r="W4" s="4"/>
      <c r="X4" s="4"/>
      <c r="Y4" s="4"/>
      <c r="Z4" s="3"/>
      <c r="AA4" s="3"/>
      <c r="AB4" s="3"/>
      <c r="AC4" s="3"/>
      <c r="AD4" s="3"/>
    </row>
    <row r="5" spans="1:30" ht="21" customHeight="1">
      <c r="A5" s="109" t="s">
        <v>4</v>
      </c>
      <c r="B5" s="111" t="s">
        <v>5</v>
      </c>
      <c r="C5" s="113"/>
      <c r="D5" s="107" t="s">
        <v>6</v>
      </c>
      <c r="E5" s="108"/>
      <c r="F5" s="99" t="s">
        <v>7</v>
      </c>
      <c r="G5" s="100"/>
      <c r="H5" s="99" t="s">
        <v>8</v>
      </c>
      <c r="I5" s="100"/>
      <c r="J5" s="97" t="s">
        <v>9</v>
      </c>
      <c r="K5" s="98"/>
      <c r="L5" s="97" t="s">
        <v>10</v>
      </c>
      <c r="M5" s="98"/>
      <c r="N5" s="97" t="s">
        <v>11</v>
      </c>
      <c r="O5" s="98"/>
      <c r="P5" s="107" t="s">
        <v>12</v>
      </c>
      <c r="Q5" s="108"/>
      <c r="R5" s="97" t="s">
        <v>13</v>
      </c>
      <c r="S5" s="98"/>
      <c r="T5" s="99" t="s">
        <v>14</v>
      </c>
      <c r="U5" s="100"/>
      <c r="V5" s="97" t="s">
        <v>15</v>
      </c>
      <c r="W5" s="98"/>
      <c r="X5" s="99" t="s">
        <v>16</v>
      </c>
      <c r="Y5" s="100"/>
      <c r="Z5" s="101" t="s">
        <v>17</v>
      </c>
      <c r="AA5" s="102"/>
      <c r="AB5" s="115" t="s">
        <v>18</v>
      </c>
      <c r="AC5" s="103" t="s">
        <v>19</v>
      </c>
      <c r="AD5" s="105" t="s">
        <v>20</v>
      </c>
    </row>
    <row r="6" spans="1:30">
      <c r="A6" s="110"/>
      <c r="B6" s="112"/>
      <c r="C6" s="114"/>
      <c r="D6" s="59" t="s">
        <v>21</v>
      </c>
      <c r="E6" s="57" t="s">
        <v>55</v>
      </c>
      <c r="F6" s="59" t="s">
        <v>21</v>
      </c>
      <c r="G6" s="57" t="s">
        <v>55</v>
      </c>
      <c r="H6" s="59" t="s">
        <v>21</v>
      </c>
      <c r="I6" s="57" t="s">
        <v>55</v>
      </c>
      <c r="J6" s="59" t="s">
        <v>21</v>
      </c>
      <c r="K6" s="57" t="s">
        <v>55</v>
      </c>
      <c r="L6" s="59" t="s">
        <v>21</v>
      </c>
      <c r="M6" s="57" t="s">
        <v>55</v>
      </c>
      <c r="N6" s="59" t="s">
        <v>21</v>
      </c>
      <c r="O6" s="57" t="s">
        <v>55</v>
      </c>
      <c r="P6" s="59" t="s">
        <v>21</v>
      </c>
      <c r="Q6" s="57" t="s">
        <v>55</v>
      </c>
      <c r="R6" s="59" t="s">
        <v>21</v>
      </c>
      <c r="S6" s="57" t="s">
        <v>55</v>
      </c>
      <c r="T6" s="59" t="s">
        <v>21</v>
      </c>
      <c r="U6" s="57" t="s">
        <v>55</v>
      </c>
      <c r="V6" s="59" t="s">
        <v>21</v>
      </c>
      <c r="W6" s="57" t="s">
        <v>55</v>
      </c>
      <c r="X6" s="59" t="s">
        <v>21</v>
      </c>
      <c r="Y6" s="57" t="s">
        <v>55</v>
      </c>
      <c r="Z6" s="59" t="s">
        <v>21</v>
      </c>
      <c r="AA6" s="57" t="s">
        <v>55</v>
      </c>
      <c r="AB6" s="116"/>
      <c r="AC6" s="104"/>
      <c r="AD6" s="106"/>
    </row>
    <row r="7" spans="1:30">
      <c r="A7" s="9" t="s">
        <v>56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58">
        <v>15</v>
      </c>
      <c r="P7" s="58">
        <v>16</v>
      </c>
      <c r="Q7" s="58">
        <v>17</v>
      </c>
      <c r="R7" s="58">
        <v>18</v>
      </c>
      <c r="S7" s="58">
        <v>19</v>
      </c>
      <c r="T7" s="58">
        <v>20</v>
      </c>
      <c r="U7" s="58">
        <v>21</v>
      </c>
      <c r="V7" s="58">
        <v>22</v>
      </c>
      <c r="W7" s="58">
        <v>23</v>
      </c>
      <c r="X7" s="58">
        <v>24</v>
      </c>
      <c r="Y7" s="58">
        <v>25</v>
      </c>
      <c r="Z7" s="58">
        <v>26</v>
      </c>
      <c r="AA7" s="58">
        <v>27</v>
      </c>
      <c r="AB7" s="58">
        <v>28</v>
      </c>
      <c r="AC7" s="58">
        <v>29</v>
      </c>
      <c r="AD7" s="58">
        <v>30</v>
      </c>
    </row>
    <row r="8" spans="1:30" ht="10.5" customHeight="1">
      <c r="A8" s="6">
        <v>1</v>
      </c>
      <c r="B8" s="8" t="s">
        <v>22</v>
      </c>
      <c r="C8" s="10"/>
      <c r="D8" s="7"/>
      <c r="E8" s="13"/>
      <c r="F8" s="7"/>
      <c r="G8" s="7"/>
      <c r="H8" s="7"/>
      <c r="I8" s="7"/>
      <c r="J8" s="7"/>
      <c r="K8" s="7"/>
      <c r="L8" s="7"/>
      <c r="M8" s="7"/>
      <c r="N8" s="7"/>
      <c r="O8" s="13"/>
      <c r="P8" s="7"/>
      <c r="Q8" s="13"/>
      <c r="R8" s="7"/>
      <c r="S8" s="13"/>
      <c r="T8" s="7"/>
      <c r="U8" s="13"/>
      <c r="V8" s="7"/>
      <c r="W8" s="13"/>
      <c r="X8" s="7"/>
      <c r="Y8" s="13"/>
      <c r="Z8" s="7"/>
      <c r="AA8" s="56"/>
      <c r="AB8" s="9"/>
      <c r="AC8" s="9"/>
      <c r="AD8" s="7"/>
    </row>
    <row r="9" spans="1:30" ht="10.5" customHeight="1">
      <c r="A9" s="11" t="s">
        <v>23</v>
      </c>
      <c r="B9" s="12" t="s">
        <v>24</v>
      </c>
      <c r="C9" s="53" t="s">
        <v>25</v>
      </c>
      <c r="D9" s="60">
        <v>159</v>
      </c>
      <c r="E9" s="60">
        <v>156</v>
      </c>
      <c r="F9" s="60">
        <v>279</v>
      </c>
      <c r="G9" s="60">
        <v>278</v>
      </c>
      <c r="H9" s="60">
        <v>20</v>
      </c>
      <c r="I9" s="60">
        <v>19</v>
      </c>
      <c r="J9" s="60">
        <v>59</v>
      </c>
      <c r="K9" s="60">
        <v>58</v>
      </c>
      <c r="L9" s="60">
        <v>74</v>
      </c>
      <c r="M9" s="60">
        <v>73</v>
      </c>
      <c r="N9" s="60">
        <v>28</v>
      </c>
      <c r="O9" s="60">
        <v>27</v>
      </c>
      <c r="P9" s="60">
        <v>5945</v>
      </c>
      <c r="Q9" s="60">
        <v>5943</v>
      </c>
      <c r="R9" s="60">
        <v>5075</v>
      </c>
      <c r="S9" s="60">
        <v>5074</v>
      </c>
      <c r="T9" s="60">
        <v>11525</v>
      </c>
      <c r="U9" s="60">
        <v>11524</v>
      </c>
      <c r="V9" s="60">
        <v>5415</v>
      </c>
      <c r="W9" s="60">
        <v>5414</v>
      </c>
      <c r="X9" s="60">
        <v>4915</v>
      </c>
      <c r="Y9" s="60">
        <v>4914</v>
      </c>
      <c r="Z9" s="61">
        <v>33494</v>
      </c>
      <c r="AA9" s="61">
        <v>33480</v>
      </c>
      <c r="AB9" s="62">
        <f>AA9- Z9</f>
        <v>-14</v>
      </c>
      <c r="AC9" s="63">
        <f>AB9*100/Z9</f>
        <v>-4.179853108019347E-2</v>
      </c>
      <c r="AD9" s="14"/>
    </row>
    <row r="10" spans="1:30" ht="10.5" customHeight="1">
      <c r="A10" s="11"/>
      <c r="B10" s="15" t="s">
        <v>26</v>
      </c>
      <c r="C10" s="53" t="s">
        <v>27</v>
      </c>
      <c r="D10" s="60">
        <v>518</v>
      </c>
      <c r="E10" s="60">
        <v>507</v>
      </c>
      <c r="F10" s="60">
        <v>915</v>
      </c>
      <c r="G10" s="60">
        <v>811</v>
      </c>
      <c r="H10" s="60">
        <v>51</v>
      </c>
      <c r="I10" s="60">
        <v>48</v>
      </c>
      <c r="J10" s="60">
        <v>133</v>
      </c>
      <c r="K10" s="60">
        <v>130</v>
      </c>
      <c r="L10" s="60">
        <v>191</v>
      </c>
      <c r="M10" s="60">
        <v>188</v>
      </c>
      <c r="N10" s="60">
        <v>68</v>
      </c>
      <c r="O10" s="60">
        <v>66</v>
      </c>
      <c r="P10" s="60">
        <v>14952</v>
      </c>
      <c r="Q10" s="60">
        <v>14948</v>
      </c>
      <c r="R10" s="60">
        <v>12535</v>
      </c>
      <c r="S10" s="60">
        <v>12531</v>
      </c>
      <c r="T10" s="60">
        <v>26162</v>
      </c>
      <c r="U10" s="60">
        <v>26160</v>
      </c>
      <c r="V10" s="60">
        <v>11940</v>
      </c>
      <c r="W10" s="60">
        <v>11938</v>
      </c>
      <c r="X10" s="60">
        <v>10749</v>
      </c>
      <c r="Y10" s="60">
        <v>10747</v>
      </c>
      <c r="Z10" s="61">
        <v>78214</v>
      </c>
      <c r="AA10" s="61">
        <v>78074</v>
      </c>
      <c r="AB10" s="62">
        <f t="shared" ref="AB10:AB38" si="0">AA10- Z10</f>
        <v>-140</v>
      </c>
      <c r="AC10" s="63">
        <f t="shared" ref="AC10:AC62" si="1">AB10*100/Z10</f>
        <v>-0.17899608765694122</v>
      </c>
      <c r="AD10" s="14"/>
    </row>
    <row r="11" spans="1:30" ht="10.5" customHeight="1">
      <c r="A11" s="16"/>
      <c r="B11" s="17"/>
      <c r="C11" s="54" t="s">
        <v>28</v>
      </c>
      <c r="D11" s="64">
        <f t="shared" ref="D11:X11" si="2">D10/D9*1000</f>
        <v>3257.8616352201261</v>
      </c>
      <c r="E11" s="60">
        <v>3250</v>
      </c>
      <c r="F11" s="64">
        <f t="shared" si="2"/>
        <v>3279.5698924731187</v>
      </c>
      <c r="G11" s="60">
        <v>2917</v>
      </c>
      <c r="H11" s="64">
        <f t="shared" si="2"/>
        <v>2550</v>
      </c>
      <c r="I11" s="60">
        <v>2626</v>
      </c>
      <c r="J11" s="64">
        <f t="shared" si="2"/>
        <v>2254.2372881355936</v>
      </c>
      <c r="K11" s="60">
        <v>2241</v>
      </c>
      <c r="L11" s="64">
        <f t="shared" si="2"/>
        <v>2581.0810810810813</v>
      </c>
      <c r="M11" s="60">
        <v>2575</v>
      </c>
      <c r="N11" s="64">
        <f t="shared" si="2"/>
        <v>2428.5714285714284</v>
      </c>
      <c r="O11" s="60">
        <v>2444</v>
      </c>
      <c r="P11" s="64">
        <f t="shared" si="2"/>
        <v>2515.054667788057</v>
      </c>
      <c r="Q11" s="60">
        <v>2515</v>
      </c>
      <c r="R11" s="64">
        <f t="shared" si="2"/>
        <v>2469.9507389162559</v>
      </c>
      <c r="S11" s="60">
        <v>2470</v>
      </c>
      <c r="T11" s="64">
        <f t="shared" si="2"/>
        <v>2270.0216919739696</v>
      </c>
      <c r="U11" s="60">
        <v>2270</v>
      </c>
      <c r="V11" s="64">
        <f t="shared" si="2"/>
        <v>2204.9861495844875</v>
      </c>
      <c r="W11" s="60">
        <v>2205</v>
      </c>
      <c r="X11" s="64">
        <f t="shared" si="2"/>
        <v>2186.9786368260429</v>
      </c>
      <c r="Y11" s="60">
        <v>2187</v>
      </c>
      <c r="Z11" s="65">
        <v>2335.1645070758946</v>
      </c>
      <c r="AA11" s="65">
        <v>2331.9593787335725</v>
      </c>
      <c r="AB11" s="62">
        <f t="shared" si="0"/>
        <v>-3.2051283423220411</v>
      </c>
      <c r="AC11" s="63">
        <f t="shared" si="1"/>
        <v>-0.13725492712012483</v>
      </c>
      <c r="AD11" s="18"/>
    </row>
    <row r="12" spans="1:30" s="85" customFormat="1" ht="10.5" customHeight="1">
      <c r="A12" s="83" t="s">
        <v>29</v>
      </c>
      <c r="B12" s="19" t="s">
        <v>30</v>
      </c>
      <c r="C12" s="55" t="s">
        <v>25</v>
      </c>
      <c r="D12" s="66">
        <v>9318</v>
      </c>
      <c r="E12" s="66">
        <v>9318</v>
      </c>
      <c r="F12" s="66">
        <v>5457</v>
      </c>
      <c r="G12" s="66">
        <v>5457</v>
      </c>
      <c r="H12" s="66">
        <v>6002</v>
      </c>
      <c r="I12" s="66">
        <v>6002</v>
      </c>
      <c r="J12" s="66">
        <v>1734</v>
      </c>
      <c r="K12" s="66">
        <v>1734</v>
      </c>
      <c r="L12" s="66">
        <v>7956</v>
      </c>
      <c r="M12" s="66">
        <v>7956</v>
      </c>
      <c r="N12" s="66">
        <v>4360</v>
      </c>
      <c r="O12" s="66">
        <v>4360</v>
      </c>
      <c r="P12" s="70">
        <v>3151</v>
      </c>
      <c r="Q12" s="70">
        <v>3166</v>
      </c>
      <c r="R12" s="70">
        <v>3691</v>
      </c>
      <c r="S12" s="70">
        <v>3706</v>
      </c>
      <c r="T12" s="70">
        <v>11391</v>
      </c>
      <c r="U12" s="70">
        <v>11406</v>
      </c>
      <c r="V12" s="70">
        <v>7392</v>
      </c>
      <c r="W12" s="70">
        <v>7407</v>
      </c>
      <c r="X12" s="70">
        <v>3362</v>
      </c>
      <c r="Y12" s="70">
        <v>3377</v>
      </c>
      <c r="Z12" s="84">
        <v>63814</v>
      </c>
      <c r="AA12" s="67">
        <f>Y12+W12+U12+S12+Q12+O12+M12+K12+I12+G12+E12</f>
        <v>63889</v>
      </c>
      <c r="AB12" s="62">
        <f t="shared" si="0"/>
        <v>75</v>
      </c>
      <c r="AC12" s="63">
        <f t="shared" si="1"/>
        <v>0.11752906885636381</v>
      </c>
      <c r="AD12" s="88" t="s">
        <v>58</v>
      </c>
    </row>
    <row r="13" spans="1:30" s="85" customFormat="1" ht="10.5" customHeight="1">
      <c r="A13" s="86"/>
      <c r="B13" s="15" t="s">
        <v>31</v>
      </c>
      <c r="C13" s="53" t="s">
        <v>27</v>
      </c>
      <c r="D13" s="66">
        <v>31504</v>
      </c>
      <c r="E13" s="66">
        <v>31504</v>
      </c>
      <c r="F13" s="66">
        <v>12562</v>
      </c>
      <c r="G13" s="66">
        <v>12562</v>
      </c>
      <c r="H13" s="66">
        <v>11122</v>
      </c>
      <c r="I13" s="66">
        <v>11122</v>
      </c>
      <c r="J13" s="66">
        <v>3213</v>
      </c>
      <c r="K13" s="66">
        <v>3213</v>
      </c>
      <c r="L13" s="66">
        <v>17328</v>
      </c>
      <c r="M13" s="66">
        <v>17328</v>
      </c>
      <c r="N13" s="66">
        <v>9126</v>
      </c>
      <c r="O13" s="66">
        <v>9126</v>
      </c>
      <c r="P13" s="70">
        <v>5946</v>
      </c>
      <c r="Q13" s="70">
        <v>6021</v>
      </c>
      <c r="R13" s="70">
        <v>7880</v>
      </c>
      <c r="S13" s="70">
        <v>7968</v>
      </c>
      <c r="T13" s="70">
        <v>33774</v>
      </c>
      <c r="U13" s="70">
        <v>33990</v>
      </c>
      <c r="V13" s="70">
        <v>21296</v>
      </c>
      <c r="W13" s="70">
        <v>21447</v>
      </c>
      <c r="X13" s="70">
        <v>7955</v>
      </c>
      <c r="Y13" s="70">
        <v>8040</v>
      </c>
      <c r="Z13" s="84">
        <v>161706</v>
      </c>
      <c r="AA13" s="67">
        <f>Y13+W13+U13+S13+Q13+O13+M13+K13+I13+G13+E13</f>
        <v>162321</v>
      </c>
      <c r="AB13" s="62">
        <f t="shared" si="0"/>
        <v>615</v>
      </c>
      <c r="AC13" s="63">
        <f t="shared" si="1"/>
        <v>0.38031983970910171</v>
      </c>
      <c r="AD13" s="89"/>
    </row>
    <row r="14" spans="1:30" s="85" customFormat="1" ht="12.75" customHeight="1">
      <c r="A14" s="87"/>
      <c r="B14" s="20"/>
      <c r="C14" s="54" t="s">
        <v>28</v>
      </c>
      <c r="D14" s="64">
        <f t="shared" ref="D14:X14" si="3">D13/D12*1000</f>
        <v>3380.9830435715821</v>
      </c>
      <c r="E14" s="64">
        <f t="shared" ref="E14" si="4">E13/E12*1000</f>
        <v>3380.9830435715821</v>
      </c>
      <c r="F14" s="64">
        <f t="shared" si="3"/>
        <v>2301.9974344878137</v>
      </c>
      <c r="G14" s="64">
        <f t="shared" ref="G14" si="5">G13/G12*1000</f>
        <v>2301.9974344878137</v>
      </c>
      <c r="H14" s="64">
        <f t="shared" si="3"/>
        <v>1853.0489836721094</v>
      </c>
      <c r="I14" s="64">
        <f t="shared" ref="I14" si="6">I13/I12*1000</f>
        <v>1853.0489836721094</v>
      </c>
      <c r="J14" s="64">
        <f t="shared" si="3"/>
        <v>1852.9411764705883</v>
      </c>
      <c r="K14" s="64">
        <f t="shared" ref="K14" si="7">K13/K12*1000</f>
        <v>1852.9411764705883</v>
      </c>
      <c r="L14" s="64">
        <f t="shared" si="3"/>
        <v>2177.9788838612367</v>
      </c>
      <c r="M14" s="64">
        <f t="shared" ref="M14" si="8">M13/M12*1000</f>
        <v>2177.9788838612367</v>
      </c>
      <c r="N14" s="64">
        <f t="shared" si="3"/>
        <v>2093.1192660550455</v>
      </c>
      <c r="O14" s="64">
        <f t="shared" ref="O14" si="9">O13/O12*1000</f>
        <v>2093.1192660550455</v>
      </c>
      <c r="P14" s="64">
        <f t="shared" si="3"/>
        <v>1887.0199936528088</v>
      </c>
      <c r="Q14" s="66">
        <v>1902</v>
      </c>
      <c r="R14" s="64">
        <f t="shared" si="3"/>
        <v>2134.922785153075</v>
      </c>
      <c r="S14" s="66">
        <v>2150</v>
      </c>
      <c r="T14" s="64">
        <f t="shared" si="3"/>
        <v>2964.9723465894126</v>
      </c>
      <c r="U14" s="66">
        <v>2980</v>
      </c>
      <c r="V14" s="64">
        <f t="shared" si="3"/>
        <v>2880.9523809523807</v>
      </c>
      <c r="W14" s="66">
        <v>2896</v>
      </c>
      <c r="X14" s="64">
        <f t="shared" si="3"/>
        <v>2366.1511005353955</v>
      </c>
      <c r="Y14" s="66">
        <v>2381</v>
      </c>
      <c r="Z14" s="67">
        <v>2534.0207477982885</v>
      </c>
      <c r="AA14" s="68">
        <f t="shared" ref="AA14" si="10">AA13/AA12*1000</f>
        <v>2540.6721031789511</v>
      </c>
      <c r="AB14" s="62">
        <f t="shared" si="0"/>
        <v>6.6513553806626078</v>
      </c>
      <c r="AC14" s="63">
        <f t="shared" si="1"/>
        <v>0.26248227787565315</v>
      </c>
      <c r="AD14" s="90"/>
    </row>
    <row r="15" spans="1:30" ht="10.5" customHeight="1">
      <c r="A15" s="6">
        <v>2</v>
      </c>
      <c r="B15" s="19" t="s">
        <v>32</v>
      </c>
      <c r="C15" s="55" t="s">
        <v>25</v>
      </c>
      <c r="D15" s="60">
        <v>1595</v>
      </c>
      <c r="E15" s="60">
        <v>1596</v>
      </c>
      <c r="F15" s="60">
        <v>2112</v>
      </c>
      <c r="G15" s="60">
        <v>2113</v>
      </c>
      <c r="H15" s="60">
        <v>3098</v>
      </c>
      <c r="I15" s="60">
        <v>3099</v>
      </c>
      <c r="J15" s="60">
        <v>1371</v>
      </c>
      <c r="K15" s="60">
        <v>1372</v>
      </c>
      <c r="L15" s="60">
        <v>2869</v>
      </c>
      <c r="M15" s="60">
        <v>2870</v>
      </c>
      <c r="N15" s="60">
        <v>356</v>
      </c>
      <c r="O15" s="60">
        <v>357</v>
      </c>
      <c r="P15" s="60">
        <v>802</v>
      </c>
      <c r="Q15" s="60">
        <v>803</v>
      </c>
      <c r="R15" s="60">
        <v>297</v>
      </c>
      <c r="S15" s="60">
        <v>298</v>
      </c>
      <c r="T15" s="60">
        <v>3151</v>
      </c>
      <c r="U15" s="60">
        <v>3152</v>
      </c>
      <c r="V15" s="60">
        <v>1497</v>
      </c>
      <c r="W15" s="60">
        <v>1498</v>
      </c>
      <c r="X15" s="60">
        <v>1015</v>
      </c>
      <c r="Y15" s="60">
        <v>1016</v>
      </c>
      <c r="Z15" s="61">
        <v>18163</v>
      </c>
      <c r="AA15" s="61">
        <v>18174</v>
      </c>
      <c r="AB15" s="62">
        <f t="shared" si="0"/>
        <v>11</v>
      </c>
      <c r="AC15" s="63">
        <f t="shared" si="1"/>
        <v>6.0562682376259426E-2</v>
      </c>
      <c r="AD15" s="91" t="s">
        <v>33</v>
      </c>
    </row>
    <row r="16" spans="1:30" ht="10.5" customHeight="1">
      <c r="A16" s="11"/>
      <c r="B16" s="15"/>
      <c r="C16" s="53" t="s">
        <v>27</v>
      </c>
      <c r="D16" s="60">
        <v>5139</v>
      </c>
      <c r="E16" s="60">
        <v>5149</v>
      </c>
      <c r="F16" s="60">
        <v>7058</v>
      </c>
      <c r="G16" s="60">
        <v>7068</v>
      </c>
      <c r="H16" s="60">
        <v>6016</v>
      </c>
      <c r="I16" s="60">
        <v>6021</v>
      </c>
      <c r="J16" s="60">
        <v>2312</v>
      </c>
      <c r="K16" s="60">
        <v>2320</v>
      </c>
      <c r="L16" s="60">
        <v>5374</v>
      </c>
      <c r="M16" s="60">
        <v>5387</v>
      </c>
      <c r="N16" s="60">
        <v>802</v>
      </c>
      <c r="O16" s="60">
        <v>806</v>
      </c>
      <c r="P16" s="60">
        <v>1582</v>
      </c>
      <c r="Q16" s="60">
        <v>1588</v>
      </c>
      <c r="R16" s="60">
        <v>568</v>
      </c>
      <c r="S16" s="60">
        <v>571</v>
      </c>
      <c r="T16" s="60">
        <v>7411</v>
      </c>
      <c r="U16" s="60">
        <v>7429</v>
      </c>
      <c r="V16" s="60">
        <v>3627</v>
      </c>
      <c r="W16" s="60">
        <v>3637</v>
      </c>
      <c r="X16" s="60">
        <v>1778</v>
      </c>
      <c r="Y16" s="60">
        <v>1784</v>
      </c>
      <c r="Z16" s="61">
        <v>41667</v>
      </c>
      <c r="AA16" s="61">
        <v>41760</v>
      </c>
      <c r="AB16" s="62">
        <f t="shared" si="0"/>
        <v>93</v>
      </c>
      <c r="AC16" s="63">
        <f t="shared" si="1"/>
        <v>0.2231982144142847</v>
      </c>
      <c r="AD16" s="92"/>
    </row>
    <row r="17" spans="1:31" ht="10.5" customHeight="1">
      <c r="A17" s="16"/>
      <c r="B17" s="20"/>
      <c r="C17" s="54" t="s">
        <v>28</v>
      </c>
      <c r="D17" s="64">
        <f t="shared" ref="D17:X17" si="11">D16/D15*1000</f>
        <v>3221.9435736677115</v>
      </c>
      <c r="E17" s="60">
        <v>3226</v>
      </c>
      <c r="F17" s="64">
        <f t="shared" si="11"/>
        <v>3341.8560606060605</v>
      </c>
      <c r="G17" s="60">
        <v>3345</v>
      </c>
      <c r="H17" s="64">
        <f t="shared" si="11"/>
        <v>1941.8979987088444</v>
      </c>
      <c r="I17" s="60">
        <v>1943</v>
      </c>
      <c r="J17" s="64">
        <f t="shared" si="11"/>
        <v>1686.3603209336252</v>
      </c>
      <c r="K17" s="60">
        <v>1691</v>
      </c>
      <c r="L17" s="64">
        <f t="shared" si="11"/>
        <v>1873.1265249215753</v>
      </c>
      <c r="M17" s="60">
        <v>1877</v>
      </c>
      <c r="N17" s="64">
        <f t="shared" si="11"/>
        <v>2252.8089887640449</v>
      </c>
      <c r="O17" s="60">
        <v>2258</v>
      </c>
      <c r="P17" s="64">
        <f t="shared" si="11"/>
        <v>1972.5685785536159</v>
      </c>
      <c r="Q17" s="60">
        <v>1978</v>
      </c>
      <c r="R17" s="64">
        <f t="shared" si="11"/>
        <v>1912.4579124579125</v>
      </c>
      <c r="S17" s="60">
        <v>1916</v>
      </c>
      <c r="T17" s="64">
        <f t="shared" si="11"/>
        <v>2351.9517613456046</v>
      </c>
      <c r="U17" s="60">
        <v>2357</v>
      </c>
      <c r="V17" s="64">
        <f t="shared" si="11"/>
        <v>2422.8456913827654</v>
      </c>
      <c r="W17" s="60">
        <v>2428</v>
      </c>
      <c r="X17" s="64">
        <f t="shared" si="11"/>
        <v>1751.7241379310344</v>
      </c>
      <c r="Y17" s="60">
        <v>1756</v>
      </c>
      <c r="Z17" s="65">
        <v>2294.0593514287284</v>
      </c>
      <c r="AA17" s="65">
        <v>2297.7880488610099</v>
      </c>
      <c r="AB17" s="62">
        <f t="shared" si="0"/>
        <v>3.7286974322814785</v>
      </c>
      <c r="AC17" s="63">
        <f t="shared" si="1"/>
        <v>0.1625370952133067</v>
      </c>
      <c r="AD17" s="93"/>
    </row>
    <row r="18" spans="1:31" ht="10.5" customHeight="1">
      <c r="A18" s="6">
        <v>3</v>
      </c>
      <c r="B18" s="19" t="s">
        <v>34</v>
      </c>
      <c r="C18" s="55" t="s">
        <v>25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>
        <v>75</v>
      </c>
      <c r="Q18" s="60">
        <v>75</v>
      </c>
      <c r="R18" s="60">
        <v>49</v>
      </c>
      <c r="S18" s="60">
        <v>50</v>
      </c>
      <c r="T18" s="60">
        <v>594</v>
      </c>
      <c r="U18" s="60">
        <v>595</v>
      </c>
      <c r="V18" s="60">
        <v>324</v>
      </c>
      <c r="W18" s="60">
        <v>325</v>
      </c>
      <c r="X18" s="60">
        <v>141</v>
      </c>
      <c r="Y18" s="60">
        <v>141</v>
      </c>
      <c r="Z18" s="61">
        <v>1183</v>
      </c>
      <c r="AA18" s="61">
        <v>1186</v>
      </c>
      <c r="AB18" s="62">
        <f t="shared" si="0"/>
        <v>3</v>
      </c>
      <c r="AC18" s="63">
        <f t="shared" si="1"/>
        <v>0.25359256128486896</v>
      </c>
      <c r="AD18" s="21"/>
    </row>
    <row r="19" spans="1:31" ht="10.5" customHeight="1">
      <c r="A19" s="11"/>
      <c r="B19" s="15"/>
      <c r="C19" s="53" t="s">
        <v>27</v>
      </c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>
        <v>74</v>
      </c>
      <c r="Q19" s="60">
        <v>74</v>
      </c>
      <c r="R19" s="60">
        <v>49</v>
      </c>
      <c r="S19" s="60">
        <v>50</v>
      </c>
      <c r="T19" s="60">
        <v>839</v>
      </c>
      <c r="U19" s="60">
        <v>843</v>
      </c>
      <c r="V19" s="60">
        <v>461</v>
      </c>
      <c r="W19" s="60">
        <v>464</v>
      </c>
      <c r="X19" s="60">
        <v>109</v>
      </c>
      <c r="Y19" s="60">
        <v>109</v>
      </c>
      <c r="Z19" s="61">
        <v>1532</v>
      </c>
      <c r="AA19" s="61">
        <v>1540</v>
      </c>
      <c r="AB19" s="62">
        <f t="shared" si="0"/>
        <v>8</v>
      </c>
      <c r="AC19" s="63">
        <f t="shared" si="1"/>
        <v>0.52219321148825071</v>
      </c>
      <c r="AD19" s="14"/>
    </row>
    <row r="20" spans="1:31" ht="10.5" customHeight="1">
      <c r="A20" s="16"/>
      <c r="B20" s="20"/>
      <c r="C20" s="54" t="s">
        <v>28</v>
      </c>
      <c r="D20" s="64"/>
      <c r="E20" s="60"/>
      <c r="F20" s="64"/>
      <c r="G20" s="60"/>
      <c r="H20" s="64"/>
      <c r="I20" s="60"/>
      <c r="J20" s="64"/>
      <c r="K20" s="60"/>
      <c r="L20" s="64"/>
      <c r="M20" s="60"/>
      <c r="N20" s="64"/>
      <c r="O20" s="60"/>
      <c r="P20" s="64">
        <f t="shared" ref="P20:X20" si="12">P19/P18*1000</f>
        <v>986.66666666666674</v>
      </c>
      <c r="Q20" s="60">
        <v>987</v>
      </c>
      <c r="R20" s="64">
        <f t="shared" si="12"/>
        <v>1000</v>
      </c>
      <c r="S20" s="60">
        <v>1000</v>
      </c>
      <c r="T20" s="64">
        <f t="shared" si="12"/>
        <v>1412.4579124579125</v>
      </c>
      <c r="U20" s="60">
        <v>1417</v>
      </c>
      <c r="V20" s="64">
        <f t="shared" si="12"/>
        <v>1422.8395061728397</v>
      </c>
      <c r="W20" s="60">
        <v>1428</v>
      </c>
      <c r="X20" s="64">
        <f t="shared" si="12"/>
        <v>773.04964539007096</v>
      </c>
      <c r="Y20" s="60">
        <v>773</v>
      </c>
      <c r="Z20" s="65">
        <v>1295.0126796280642</v>
      </c>
      <c r="AA20" s="65">
        <v>1298.4822934232716</v>
      </c>
      <c r="AB20" s="62">
        <f t="shared" si="0"/>
        <v>3.4696137952073514</v>
      </c>
      <c r="AC20" s="63">
        <f t="shared" si="1"/>
        <v>0.26792122191451023</v>
      </c>
      <c r="AD20" s="18"/>
    </row>
    <row r="21" spans="1:31" ht="10.5" customHeight="1">
      <c r="A21" s="99" t="s">
        <v>35</v>
      </c>
      <c r="B21" s="100"/>
      <c r="C21" s="55" t="s">
        <v>25</v>
      </c>
      <c r="D21" s="67">
        <f>D9+D12+D15+D18</f>
        <v>11072</v>
      </c>
      <c r="E21" s="61">
        <f>E9+E12+E15+E18</f>
        <v>11070</v>
      </c>
      <c r="F21" s="67">
        <f t="shared" ref="D21:X22" si="13">F9+F12+F15+F18</f>
        <v>7848</v>
      </c>
      <c r="G21" s="61">
        <f>G9+G12+G15+G18</f>
        <v>7848</v>
      </c>
      <c r="H21" s="67">
        <f t="shared" si="13"/>
        <v>9120</v>
      </c>
      <c r="I21" s="61">
        <f>I9+I12+I15+I18</f>
        <v>9120</v>
      </c>
      <c r="J21" s="67">
        <f t="shared" si="13"/>
        <v>3164</v>
      </c>
      <c r="K21" s="61">
        <f>K9+K12+K15+K18</f>
        <v>3164</v>
      </c>
      <c r="L21" s="67">
        <f t="shared" si="13"/>
        <v>10899</v>
      </c>
      <c r="M21" s="61">
        <f>M9+M12+M15+M18</f>
        <v>10899</v>
      </c>
      <c r="N21" s="67">
        <f t="shared" si="13"/>
        <v>4744</v>
      </c>
      <c r="O21" s="61">
        <f>O9+O12+O15+O18</f>
        <v>4744</v>
      </c>
      <c r="P21" s="67">
        <f t="shared" si="13"/>
        <v>9973</v>
      </c>
      <c r="Q21" s="61">
        <f>Q9+Q12+Q15+Q18</f>
        <v>9987</v>
      </c>
      <c r="R21" s="67">
        <f t="shared" si="13"/>
        <v>9112</v>
      </c>
      <c r="S21" s="61">
        <f>S9+S12+S15+S18</f>
        <v>9128</v>
      </c>
      <c r="T21" s="67">
        <f t="shared" si="13"/>
        <v>26661</v>
      </c>
      <c r="U21" s="61">
        <f>U9+U12+U15+U18</f>
        <v>26677</v>
      </c>
      <c r="V21" s="67">
        <f t="shared" si="13"/>
        <v>14628</v>
      </c>
      <c r="W21" s="61">
        <f>W9+W12+W15+W18</f>
        <v>14644</v>
      </c>
      <c r="X21" s="67">
        <f t="shared" si="13"/>
        <v>9433</v>
      </c>
      <c r="Y21" s="61">
        <f>Y9+Y12+Y15+Y18</f>
        <v>9448</v>
      </c>
      <c r="Z21" s="67">
        <v>116654</v>
      </c>
      <c r="AA21" s="65">
        <f>AA9+AA12+AA15+AA18</f>
        <v>116729</v>
      </c>
      <c r="AB21" s="62">
        <f t="shared" si="0"/>
        <v>75</v>
      </c>
      <c r="AC21" s="63">
        <f t="shared" si="1"/>
        <v>6.4292694635417563E-2</v>
      </c>
      <c r="AD21" s="14"/>
      <c r="AE21" s="82"/>
    </row>
    <row r="22" spans="1:31" ht="10.5" customHeight="1">
      <c r="A22" s="117"/>
      <c r="B22" s="118"/>
      <c r="C22" s="53" t="s">
        <v>27</v>
      </c>
      <c r="D22" s="67">
        <f t="shared" si="13"/>
        <v>37161</v>
      </c>
      <c r="E22" s="61">
        <f>E10+E13+E16+E19</f>
        <v>37160</v>
      </c>
      <c r="F22" s="67">
        <f t="shared" si="13"/>
        <v>20535</v>
      </c>
      <c r="G22" s="61">
        <f>G10+G13+G16+G19</f>
        <v>20441</v>
      </c>
      <c r="H22" s="67">
        <f t="shared" si="13"/>
        <v>17189</v>
      </c>
      <c r="I22" s="61">
        <f>I10+I13+I16+I19</f>
        <v>17191</v>
      </c>
      <c r="J22" s="67">
        <f t="shared" si="13"/>
        <v>5658</v>
      </c>
      <c r="K22" s="61">
        <f>K10+K13+K16+K19</f>
        <v>5663</v>
      </c>
      <c r="L22" s="67">
        <f t="shared" si="13"/>
        <v>22893</v>
      </c>
      <c r="M22" s="61">
        <f>M10+M13+M16+M19</f>
        <v>22903</v>
      </c>
      <c r="N22" s="67">
        <f t="shared" si="13"/>
        <v>9996</v>
      </c>
      <c r="O22" s="61">
        <f>O10+O13+O16+O19</f>
        <v>9998</v>
      </c>
      <c r="P22" s="67">
        <f t="shared" si="13"/>
        <v>22554</v>
      </c>
      <c r="Q22" s="61">
        <f>Q10+Q13+Q16+Q19</f>
        <v>22631</v>
      </c>
      <c r="R22" s="67">
        <f t="shared" si="13"/>
        <v>21032</v>
      </c>
      <c r="S22" s="61">
        <f>S10+S13+S16+S19</f>
        <v>21120</v>
      </c>
      <c r="T22" s="67">
        <f t="shared" si="13"/>
        <v>68186</v>
      </c>
      <c r="U22" s="61">
        <f>U10+U13+U16+U19</f>
        <v>68422</v>
      </c>
      <c r="V22" s="67">
        <f t="shared" si="13"/>
        <v>37324</v>
      </c>
      <c r="W22" s="61">
        <f>W10+W13+W16+W19</f>
        <v>37486</v>
      </c>
      <c r="X22" s="67">
        <f t="shared" si="13"/>
        <v>20591</v>
      </c>
      <c r="Y22" s="61">
        <f>Y10+Y13+Y16+Y19</f>
        <v>20680</v>
      </c>
      <c r="Z22" s="67">
        <v>283119</v>
      </c>
      <c r="AA22" s="65">
        <f>AA10+AA13+AA16+AA19</f>
        <v>283695</v>
      </c>
      <c r="AB22" s="62">
        <f t="shared" si="0"/>
        <v>576</v>
      </c>
      <c r="AC22" s="63">
        <f t="shared" si="1"/>
        <v>0.20344802009049198</v>
      </c>
      <c r="AD22" s="14"/>
      <c r="AE22" s="82"/>
    </row>
    <row r="23" spans="1:31" ht="10.5" customHeight="1">
      <c r="A23" s="119"/>
      <c r="B23" s="120"/>
      <c r="C23" s="54" t="s">
        <v>28</v>
      </c>
      <c r="D23" s="67">
        <f t="shared" ref="D23:X23" si="14">D22/D21*1000</f>
        <v>3356.3041907514448</v>
      </c>
      <c r="E23" s="65">
        <f>E22/E21*1000</f>
        <v>3356.8202348690152</v>
      </c>
      <c r="F23" s="67">
        <f t="shared" si="14"/>
        <v>2616.5902140672779</v>
      </c>
      <c r="G23" s="65">
        <f>G22/G21*1000</f>
        <v>2604.6126401630991</v>
      </c>
      <c r="H23" s="67">
        <f t="shared" si="14"/>
        <v>1884.7587719298247</v>
      </c>
      <c r="I23" s="65">
        <f>I22/I21*1000</f>
        <v>1884.9780701754387</v>
      </c>
      <c r="J23" s="67">
        <f t="shared" si="14"/>
        <v>1788.2427307206067</v>
      </c>
      <c r="K23" s="65">
        <f>K22/K21*1000</f>
        <v>1789.8230088495575</v>
      </c>
      <c r="L23" s="67">
        <f t="shared" si="14"/>
        <v>2100.4679328378752</v>
      </c>
      <c r="M23" s="65">
        <f>M22/M21*1000</f>
        <v>2101.3854482062575</v>
      </c>
      <c r="N23" s="67">
        <f t="shared" si="14"/>
        <v>2107.0826306913996</v>
      </c>
      <c r="O23" s="65">
        <f>O22/O21*1000</f>
        <v>2107.5042158516021</v>
      </c>
      <c r="P23" s="67">
        <f t="shared" si="14"/>
        <v>2261.5060663792237</v>
      </c>
      <c r="Q23" s="65">
        <f>Q22/Q21*1000</f>
        <v>2266.0458596175026</v>
      </c>
      <c r="R23" s="67">
        <f t="shared" si="14"/>
        <v>2308.1650570676034</v>
      </c>
      <c r="S23" s="65">
        <f>S22/S21*1000</f>
        <v>2313.7598597721294</v>
      </c>
      <c r="T23" s="67">
        <f t="shared" si="14"/>
        <v>2557.5184726754437</v>
      </c>
      <c r="U23" s="65">
        <f>U22/U21*1000</f>
        <v>2564.8311279379241</v>
      </c>
      <c r="V23" s="67">
        <f t="shared" si="14"/>
        <v>2551.5449822258679</v>
      </c>
      <c r="W23" s="65">
        <f>W22/W21*1000</f>
        <v>2559.8197213875992</v>
      </c>
      <c r="X23" s="67">
        <f t="shared" si="14"/>
        <v>2182.8686526025654</v>
      </c>
      <c r="Y23" s="65">
        <f>Y22/Y21*1000</f>
        <v>2188.823031329382</v>
      </c>
      <c r="Z23" s="67">
        <v>2426.9977883313049</v>
      </c>
      <c r="AA23" s="65">
        <f>AA22/AA21*1000</f>
        <v>2430.3729150425343</v>
      </c>
      <c r="AB23" s="62">
        <f t="shared" si="0"/>
        <v>3.3751267112293135</v>
      </c>
      <c r="AC23" s="63">
        <f t="shared" si="1"/>
        <v>0.13906591623018741</v>
      </c>
      <c r="AD23" s="14"/>
    </row>
    <row r="24" spans="1:31" ht="10.5" customHeight="1">
      <c r="A24" s="6">
        <v>4</v>
      </c>
      <c r="B24" s="19" t="s">
        <v>36</v>
      </c>
      <c r="C24" s="55" t="s">
        <v>25</v>
      </c>
      <c r="D24" s="60">
        <v>261</v>
      </c>
      <c r="E24" s="60">
        <v>262</v>
      </c>
      <c r="F24" s="60">
        <v>377</v>
      </c>
      <c r="G24" s="60">
        <v>378</v>
      </c>
      <c r="H24" s="60">
        <v>47</v>
      </c>
      <c r="I24" s="60">
        <v>47</v>
      </c>
      <c r="J24" s="60">
        <v>7</v>
      </c>
      <c r="K24" s="60">
        <v>7</v>
      </c>
      <c r="L24" s="60">
        <v>627</v>
      </c>
      <c r="M24" s="60">
        <v>628</v>
      </c>
      <c r="N24" s="60">
        <v>75</v>
      </c>
      <c r="O24" s="60">
        <v>75</v>
      </c>
      <c r="P24" s="60">
        <v>100</v>
      </c>
      <c r="Q24" s="60">
        <v>100</v>
      </c>
      <c r="R24" s="60">
        <v>109</v>
      </c>
      <c r="S24" s="60">
        <v>109</v>
      </c>
      <c r="T24" s="60">
        <v>148</v>
      </c>
      <c r="U24" s="60">
        <v>149</v>
      </c>
      <c r="V24" s="60">
        <v>96</v>
      </c>
      <c r="W24" s="60">
        <v>97</v>
      </c>
      <c r="X24" s="60">
        <v>21</v>
      </c>
      <c r="Y24" s="60">
        <v>21</v>
      </c>
      <c r="Z24" s="61">
        <v>1868</v>
      </c>
      <c r="AA24" s="61">
        <v>1873</v>
      </c>
      <c r="AB24" s="62">
        <f t="shared" si="0"/>
        <v>5</v>
      </c>
      <c r="AC24" s="63">
        <f t="shared" si="1"/>
        <v>0.26766595289079231</v>
      </c>
      <c r="AD24" s="21"/>
    </row>
    <row r="25" spans="1:31" ht="10.5" customHeight="1">
      <c r="A25" s="11"/>
      <c r="B25" s="15" t="s">
        <v>37</v>
      </c>
      <c r="C25" s="53" t="s">
        <v>27</v>
      </c>
      <c r="D25" s="60">
        <v>327</v>
      </c>
      <c r="E25" s="60">
        <v>329</v>
      </c>
      <c r="F25" s="60">
        <v>454</v>
      </c>
      <c r="G25" s="60">
        <v>457</v>
      </c>
      <c r="H25" s="60">
        <v>53</v>
      </c>
      <c r="I25" s="60">
        <v>53</v>
      </c>
      <c r="J25" s="60">
        <v>9</v>
      </c>
      <c r="K25" s="60">
        <v>9</v>
      </c>
      <c r="L25" s="60">
        <v>911</v>
      </c>
      <c r="M25" s="60">
        <v>914</v>
      </c>
      <c r="N25" s="60">
        <v>112</v>
      </c>
      <c r="O25" s="60">
        <v>112</v>
      </c>
      <c r="P25" s="60">
        <v>101</v>
      </c>
      <c r="Q25" s="60">
        <v>101</v>
      </c>
      <c r="R25" s="60">
        <v>115</v>
      </c>
      <c r="S25" s="60">
        <v>115</v>
      </c>
      <c r="T25" s="60">
        <v>859</v>
      </c>
      <c r="U25" s="60">
        <v>865</v>
      </c>
      <c r="V25" s="60">
        <v>567</v>
      </c>
      <c r="W25" s="60">
        <v>573</v>
      </c>
      <c r="X25" s="60">
        <v>42</v>
      </c>
      <c r="Y25" s="60">
        <v>42</v>
      </c>
      <c r="Z25" s="61">
        <v>3550</v>
      </c>
      <c r="AA25" s="61">
        <v>3570</v>
      </c>
      <c r="AB25" s="62">
        <f t="shared" si="0"/>
        <v>20</v>
      </c>
      <c r="AC25" s="63">
        <f t="shared" si="1"/>
        <v>0.56338028169014087</v>
      </c>
      <c r="AD25" s="14"/>
    </row>
    <row r="26" spans="1:31" ht="10.5" customHeight="1">
      <c r="A26" s="16"/>
      <c r="B26" s="20"/>
      <c r="C26" s="54" t="s">
        <v>28</v>
      </c>
      <c r="D26" s="64">
        <f t="shared" ref="D26:V26" si="15">D25/D24*1000</f>
        <v>1252.8735632183907</v>
      </c>
      <c r="E26" s="60">
        <v>1256</v>
      </c>
      <c r="F26" s="64">
        <f t="shared" si="15"/>
        <v>1204.2440318302388</v>
      </c>
      <c r="G26" s="60">
        <v>1209</v>
      </c>
      <c r="H26" s="64">
        <f t="shared" si="15"/>
        <v>1127.6595744680851</v>
      </c>
      <c r="I26" s="60">
        <v>1128</v>
      </c>
      <c r="J26" s="64">
        <f t="shared" si="15"/>
        <v>1285.7142857142858</v>
      </c>
      <c r="K26" s="60">
        <v>1289</v>
      </c>
      <c r="L26" s="64">
        <f t="shared" si="15"/>
        <v>1452.950558213716</v>
      </c>
      <c r="M26" s="60">
        <v>1455</v>
      </c>
      <c r="N26" s="64">
        <f t="shared" si="15"/>
        <v>1493.3333333333335</v>
      </c>
      <c r="O26" s="60">
        <v>1493</v>
      </c>
      <c r="P26" s="64">
        <f t="shared" si="15"/>
        <v>1010</v>
      </c>
      <c r="Q26" s="60">
        <v>1010</v>
      </c>
      <c r="R26" s="64">
        <f t="shared" si="15"/>
        <v>1055.0458715596328</v>
      </c>
      <c r="S26" s="60">
        <v>1055</v>
      </c>
      <c r="T26" s="64">
        <f t="shared" si="15"/>
        <v>5804.0540540540542</v>
      </c>
      <c r="U26" s="60">
        <v>5805</v>
      </c>
      <c r="V26" s="64">
        <f t="shared" si="15"/>
        <v>5906.25</v>
      </c>
      <c r="W26" s="60">
        <v>5907</v>
      </c>
      <c r="X26" s="64">
        <f>X25/X24*1000</f>
        <v>2000</v>
      </c>
      <c r="Y26" s="60">
        <v>2000</v>
      </c>
      <c r="Z26" s="65">
        <v>1900.4282655246252</v>
      </c>
      <c r="AA26" s="65">
        <v>1906.0331019754403</v>
      </c>
      <c r="AB26" s="62">
        <f t="shared" si="0"/>
        <v>5.604836450815128</v>
      </c>
      <c r="AC26" s="63">
        <f t="shared" si="1"/>
        <v>0.2949249152147228</v>
      </c>
      <c r="AD26" s="18"/>
    </row>
    <row r="27" spans="1:31" ht="10.5" customHeight="1">
      <c r="A27" s="22">
        <v>5</v>
      </c>
      <c r="B27" s="23" t="s">
        <v>38</v>
      </c>
      <c r="C27" s="32" t="s">
        <v>25</v>
      </c>
      <c r="D27" s="64">
        <v>165</v>
      </c>
      <c r="E27" s="64">
        <v>166</v>
      </c>
      <c r="F27" s="64">
        <v>746</v>
      </c>
      <c r="G27" s="64">
        <v>747</v>
      </c>
      <c r="H27" s="64">
        <v>1197</v>
      </c>
      <c r="I27" s="64">
        <v>1198</v>
      </c>
      <c r="J27" s="64">
        <v>325</v>
      </c>
      <c r="K27" s="64">
        <v>326</v>
      </c>
      <c r="L27" s="64">
        <v>1023</v>
      </c>
      <c r="M27" s="64">
        <v>1024</v>
      </c>
      <c r="N27" s="64">
        <v>190</v>
      </c>
      <c r="O27" s="64">
        <v>191</v>
      </c>
      <c r="P27" s="64">
        <v>229</v>
      </c>
      <c r="Q27" s="64">
        <v>230</v>
      </c>
      <c r="R27" s="64">
        <v>90</v>
      </c>
      <c r="S27" s="64">
        <v>91</v>
      </c>
      <c r="T27" s="64">
        <v>407</v>
      </c>
      <c r="U27" s="64">
        <v>408</v>
      </c>
      <c r="V27" s="64">
        <v>200</v>
      </c>
      <c r="W27" s="64">
        <v>201</v>
      </c>
      <c r="X27" s="64">
        <v>151</v>
      </c>
      <c r="Y27" s="64">
        <v>152</v>
      </c>
      <c r="Z27" s="67">
        <v>4723</v>
      </c>
      <c r="AA27" s="67">
        <f>Y27+W27+U27+S27+Q27+O27+M27+K27+I27+G27+E27</f>
        <v>4734</v>
      </c>
      <c r="AB27" s="62">
        <f t="shared" si="0"/>
        <v>11</v>
      </c>
      <c r="AC27" s="63">
        <f t="shared" si="1"/>
        <v>0.23290281600677534</v>
      </c>
      <c r="AD27" s="24"/>
    </row>
    <row r="28" spans="1:31" ht="10.5" customHeight="1">
      <c r="A28" s="25"/>
      <c r="B28" s="26" t="s">
        <v>39</v>
      </c>
      <c r="C28" s="34" t="s">
        <v>27</v>
      </c>
      <c r="D28" s="64">
        <v>1121</v>
      </c>
      <c r="E28" s="64">
        <v>1128</v>
      </c>
      <c r="F28" s="64">
        <v>1107</v>
      </c>
      <c r="G28" s="64">
        <v>1109</v>
      </c>
      <c r="H28" s="64">
        <v>4628</v>
      </c>
      <c r="I28" s="64">
        <v>4633</v>
      </c>
      <c r="J28" s="64">
        <v>1074</v>
      </c>
      <c r="K28" s="64">
        <v>1078</v>
      </c>
      <c r="L28" s="64">
        <v>3213</v>
      </c>
      <c r="M28" s="64">
        <v>3217</v>
      </c>
      <c r="N28" s="64">
        <v>609</v>
      </c>
      <c r="O28" s="64">
        <v>613</v>
      </c>
      <c r="P28" s="64">
        <v>837</v>
      </c>
      <c r="Q28" s="64">
        <v>841</v>
      </c>
      <c r="R28" s="64">
        <v>332</v>
      </c>
      <c r="S28" s="64">
        <v>336</v>
      </c>
      <c r="T28" s="64">
        <v>1498</v>
      </c>
      <c r="U28" s="64">
        <v>1502</v>
      </c>
      <c r="V28" s="64">
        <v>785</v>
      </c>
      <c r="W28" s="64">
        <v>789</v>
      </c>
      <c r="X28" s="64">
        <v>592</v>
      </c>
      <c r="Y28" s="64">
        <v>596</v>
      </c>
      <c r="Z28" s="67">
        <v>15796</v>
      </c>
      <c r="AA28" s="67">
        <f>Y28+W28+U28+S28+Q28+O28+M28+K28+I28+G28+E28</f>
        <v>15842</v>
      </c>
      <c r="AB28" s="62">
        <f t="shared" si="0"/>
        <v>46</v>
      </c>
      <c r="AC28" s="63">
        <f t="shared" si="1"/>
        <v>0.29121296530767282</v>
      </c>
      <c r="AD28" s="27"/>
    </row>
    <row r="29" spans="1:31" ht="10.5" customHeight="1">
      <c r="A29" s="28"/>
      <c r="B29" s="29"/>
      <c r="C29" s="36" t="s">
        <v>28</v>
      </c>
      <c r="D29" s="64">
        <f>D28/D27*1000</f>
        <v>6793.939393939394</v>
      </c>
      <c r="E29" s="64">
        <f t="shared" ref="E29" si="16">E28/E27*1000</f>
        <v>6795.1807228915668</v>
      </c>
      <c r="F29" s="64">
        <f>F28/F27*1000</f>
        <v>1483.9142091152814</v>
      </c>
      <c r="G29" s="64">
        <f t="shared" ref="G29" si="17">G28/G27*1000</f>
        <v>1484.6050870147255</v>
      </c>
      <c r="H29" s="64">
        <f>H28/H27*1000</f>
        <v>3866.3324979114454</v>
      </c>
      <c r="I29" s="64">
        <f t="shared" ref="I29" si="18">I28/I27*1000</f>
        <v>3867.2787979966611</v>
      </c>
      <c r="J29" s="64">
        <f>J28/J27*1000</f>
        <v>3304.6153846153843</v>
      </c>
      <c r="K29" s="64">
        <f t="shared" ref="K29" si="19">K28/K27*1000</f>
        <v>3306.7484662576685</v>
      </c>
      <c r="L29" s="64">
        <f>L28/L27*1000</f>
        <v>3140.7624633431083</v>
      </c>
      <c r="M29" s="64">
        <f t="shared" ref="M29" si="20">M28/M27*1000</f>
        <v>3141.6015625</v>
      </c>
      <c r="N29" s="64">
        <f>N28/N27*1000</f>
        <v>3205.2631578947367</v>
      </c>
      <c r="O29" s="64">
        <f t="shared" ref="O29" si="21">O28/O27*1000</f>
        <v>3209.4240837696339</v>
      </c>
      <c r="P29" s="64">
        <f>P28/P27*1000</f>
        <v>3655.0218340611355</v>
      </c>
      <c r="Q29" s="64">
        <f t="shared" ref="Q29" si="22">Q28/Q27*1000</f>
        <v>3656.521739130435</v>
      </c>
      <c r="R29" s="64">
        <f>R28/R27*1000</f>
        <v>3688.8888888888891</v>
      </c>
      <c r="S29" s="64">
        <f t="shared" ref="S29" si="23">S28/S27*1000</f>
        <v>3692.3076923076924</v>
      </c>
      <c r="T29" s="64">
        <f>T28/T27*1000</f>
        <v>3680.5896805896805</v>
      </c>
      <c r="U29" s="64">
        <f t="shared" ref="U29" si="24">U28/U27*1000</f>
        <v>3681.3725490196075</v>
      </c>
      <c r="V29" s="64">
        <f>V28/V27*1000</f>
        <v>3925</v>
      </c>
      <c r="W29" s="64">
        <f t="shared" ref="W29" si="25">W28/W27*1000</f>
        <v>3925.373134328358</v>
      </c>
      <c r="X29" s="64">
        <f>X28/X27*1000</f>
        <v>3920.5298013245033</v>
      </c>
      <c r="Y29" s="64">
        <f t="shared" ref="Y29" si="26">Y28/Y27*1000</f>
        <v>3921.0526315789475</v>
      </c>
      <c r="Z29" s="68">
        <v>3344.4844378572939</v>
      </c>
      <c r="AA29" s="68">
        <f t="shared" ref="AA29" si="27">AA28/AA27*1000</f>
        <v>3346.4300802703842</v>
      </c>
      <c r="AB29" s="62">
        <f t="shared" si="0"/>
        <v>1.9456424130903542</v>
      </c>
      <c r="AC29" s="63">
        <f t="shared" si="1"/>
        <v>5.817465888215842E-2</v>
      </c>
      <c r="AD29" s="30"/>
    </row>
    <row r="30" spans="1:31" ht="10.5" customHeight="1">
      <c r="A30" s="6">
        <v>6</v>
      </c>
      <c r="B30" s="19" t="s">
        <v>40</v>
      </c>
      <c r="C30" s="55" t="s">
        <v>25</v>
      </c>
      <c r="D30" s="60"/>
      <c r="E30" s="60"/>
      <c r="F30" s="64"/>
      <c r="G30" s="69"/>
      <c r="H30" s="64"/>
      <c r="I30" s="62"/>
      <c r="J30" s="64"/>
      <c r="K30" s="62"/>
      <c r="L30" s="64"/>
      <c r="M30" s="70"/>
      <c r="N30" s="64"/>
      <c r="O30" s="64"/>
      <c r="P30" s="60">
        <v>1796</v>
      </c>
      <c r="Q30" s="60">
        <v>1793</v>
      </c>
      <c r="R30" s="64">
        <v>861</v>
      </c>
      <c r="S30" s="60">
        <v>858</v>
      </c>
      <c r="T30" s="64">
        <v>3967</v>
      </c>
      <c r="U30" s="60">
        <v>3964</v>
      </c>
      <c r="V30" s="64">
        <v>439</v>
      </c>
      <c r="W30" s="60">
        <v>436</v>
      </c>
      <c r="X30" s="64">
        <v>197</v>
      </c>
      <c r="Y30" s="60">
        <v>194</v>
      </c>
      <c r="Z30" s="61">
        <v>7260</v>
      </c>
      <c r="AA30" s="61">
        <v>7245</v>
      </c>
      <c r="AB30" s="62">
        <f t="shared" si="0"/>
        <v>-15</v>
      </c>
      <c r="AC30" s="63">
        <f t="shared" si="1"/>
        <v>-0.20661157024793389</v>
      </c>
      <c r="AD30" s="21"/>
    </row>
    <row r="31" spans="1:31" ht="10.5" customHeight="1">
      <c r="A31" s="11"/>
      <c r="B31" s="15"/>
      <c r="C31" s="53" t="s">
        <v>27</v>
      </c>
      <c r="D31" s="60"/>
      <c r="E31" s="60"/>
      <c r="F31" s="64"/>
      <c r="G31" s="69"/>
      <c r="H31" s="64"/>
      <c r="I31" s="62"/>
      <c r="J31" s="64"/>
      <c r="K31" s="62"/>
      <c r="L31" s="64"/>
      <c r="M31" s="70"/>
      <c r="N31" s="64"/>
      <c r="O31" s="64"/>
      <c r="P31" s="60">
        <v>1722</v>
      </c>
      <c r="Q31" s="60">
        <v>1688</v>
      </c>
      <c r="R31" s="60">
        <v>785</v>
      </c>
      <c r="S31" s="60">
        <v>762</v>
      </c>
      <c r="T31" s="60">
        <v>5484</v>
      </c>
      <c r="U31" s="60">
        <v>5420</v>
      </c>
      <c r="V31" s="60">
        <v>602</v>
      </c>
      <c r="W31" s="60">
        <v>585</v>
      </c>
      <c r="X31" s="60">
        <v>247</v>
      </c>
      <c r="Y31" s="60">
        <v>242</v>
      </c>
      <c r="Z31" s="61">
        <v>8840</v>
      </c>
      <c r="AA31" s="61">
        <v>8697</v>
      </c>
      <c r="AB31" s="62">
        <f t="shared" si="0"/>
        <v>-143</v>
      </c>
      <c r="AC31" s="63">
        <f t="shared" si="1"/>
        <v>-1.6176470588235294</v>
      </c>
      <c r="AD31" s="14"/>
    </row>
    <row r="32" spans="1:31" ht="10.5" customHeight="1">
      <c r="A32" s="16"/>
      <c r="B32" s="15"/>
      <c r="C32" s="53" t="s">
        <v>28</v>
      </c>
      <c r="D32" s="60"/>
      <c r="E32" s="60"/>
      <c r="F32" s="64"/>
      <c r="G32" s="69"/>
      <c r="H32" s="64"/>
      <c r="I32" s="71"/>
      <c r="J32" s="64"/>
      <c r="K32" s="71"/>
      <c r="L32" s="64"/>
      <c r="M32" s="72"/>
      <c r="N32" s="64"/>
      <c r="O32" s="64"/>
      <c r="P32" s="64">
        <f t="shared" ref="P32:X32" si="28">P31/P30*170</f>
        <v>162.99554565701558</v>
      </c>
      <c r="Q32" s="60">
        <v>160</v>
      </c>
      <c r="R32" s="64">
        <f t="shared" si="28"/>
        <v>154.99419279907085</v>
      </c>
      <c r="S32" s="60">
        <v>151</v>
      </c>
      <c r="T32" s="64">
        <f t="shared" si="28"/>
        <v>235.00882278800103</v>
      </c>
      <c r="U32" s="60">
        <v>232</v>
      </c>
      <c r="V32" s="64">
        <f t="shared" si="28"/>
        <v>233.12072892938497</v>
      </c>
      <c r="W32" s="60">
        <v>228</v>
      </c>
      <c r="X32" s="64">
        <f t="shared" si="28"/>
        <v>213.14720812182742</v>
      </c>
      <c r="Y32" s="60">
        <v>212</v>
      </c>
      <c r="Z32" s="65">
        <v>206.99724517906338</v>
      </c>
      <c r="AA32" s="65">
        <v>204.0703933747412</v>
      </c>
      <c r="AB32" s="62">
        <f t="shared" si="0"/>
        <v>-2.9268518043221832</v>
      </c>
      <c r="AC32" s="63">
        <f t="shared" si="1"/>
        <v>-1.4139568871026782</v>
      </c>
      <c r="AD32" s="18"/>
    </row>
    <row r="33" spans="1:30" ht="10.5" customHeight="1">
      <c r="A33" s="6">
        <v>7</v>
      </c>
      <c r="B33" s="19" t="s">
        <v>41</v>
      </c>
      <c r="C33" s="55" t="s">
        <v>25</v>
      </c>
      <c r="D33" s="60"/>
      <c r="E33" s="60"/>
      <c r="F33" s="64"/>
      <c r="G33" s="69"/>
      <c r="H33" s="64"/>
      <c r="I33" s="62"/>
      <c r="J33" s="64"/>
      <c r="K33" s="62"/>
      <c r="L33" s="64"/>
      <c r="M33" s="70"/>
      <c r="N33" s="64"/>
      <c r="O33" s="64"/>
      <c r="P33" s="60">
        <v>49</v>
      </c>
      <c r="Q33" s="60">
        <v>50</v>
      </c>
      <c r="R33" s="64">
        <v>416</v>
      </c>
      <c r="S33" s="60">
        <v>416</v>
      </c>
      <c r="T33" s="64">
        <v>3940</v>
      </c>
      <c r="U33" s="60">
        <v>3940</v>
      </c>
      <c r="V33" s="64">
        <v>1754</v>
      </c>
      <c r="W33" s="60">
        <v>1754</v>
      </c>
      <c r="X33" s="64">
        <v>519</v>
      </c>
      <c r="Y33" s="60">
        <v>520</v>
      </c>
      <c r="Z33" s="61">
        <v>6678</v>
      </c>
      <c r="AA33" s="61">
        <v>6680</v>
      </c>
      <c r="AB33" s="62">
        <f t="shared" si="0"/>
        <v>2</v>
      </c>
      <c r="AC33" s="63">
        <f t="shared" si="1"/>
        <v>2.9949086552860139E-2</v>
      </c>
      <c r="AD33" s="21"/>
    </row>
    <row r="34" spans="1:30" ht="10.5" customHeight="1">
      <c r="A34" s="11"/>
      <c r="B34" s="15"/>
      <c r="C34" s="53" t="s">
        <v>27</v>
      </c>
      <c r="D34" s="60"/>
      <c r="E34" s="60"/>
      <c r="F34" s="64"/>
      <c r="G34" s="69"/>
      <c r="H34" s="64"/>
      <c r="I34" s="62"/>
      <c r="J34" s="64"/>
      <c r="K34" s="62"/>
      <c r="L34" s="64"/>
      <c r="M34" s="70"/>
      <c r="N34" s="64"/>
      <c r="O34" s="64"/>
      <c r="P34" s="60">
        <v>573</v>
      </c>
      <c r="Q34" s="60">
        <v>586</v>
      </c>
      <c r="R34" s="60">
        <v>4749</v>
      </c>
      <c r="S34" s="60">
        <v>4749</v>
      </c>
      <c r="T34" s="60">
        <v>41611</v>
      </c>
      <c r="U34" s="60">
        <v>41611</v>
      </c>
      <c r="V34" s="60">
        <v>18875</v>
      </c>
      <c r="W34" s="60">
        <v>18875</v>
      </c>
      <c r="X34" s="60">
        <v>2731</v>
      </c>
      <c r="Y34" s="60">
        <v>2741</v>
      </c>
      <c r="Z34" s="61">
        <v>68539</v>
      </c>
      <c r="AA34" s="61">
        <v>68562</v>
      </c>
      <c r="AB34" s="62">
        <f t="shared" si="0"/>
        <v>23</v>
      </c>
      <c r="AC34" s="63">
        <f t="shared" si="1"/>
        <v>3.3557536585009998E-2</v>
      </c>
      <c r="AD34" s="14"/>
    </row>
    <row r="35" spans="1:30" ht="10.5" customHeight="1">
      <c r="A35" s="16"/>
      <c r="B35" s="20"/>
      <c r="C35" s="54" t="s">
        <v>28</v>
      </c>
      <c r="D35" s="60"/>
      <c r="E35" s="60"/>
      <c r="F35" s="64"/>
      <c r="G35" s="69"/>
      <c r="H35" s="64"/>
      <c r="I35" s="71"/>
      <c r="J35" s="64"/>
      <c r="K35" s="71"/>
      <c r="L35" s="64"/>
      <c r="M35" s="72"/>
      <c r="N35" s="64"/>
      <c r="O35" s="64"/>
      <c r="P35" s="64">
        <f t="shared" ref="P35:X35" si="29">P34/P33*180</f>
        <v>2104.8979591836737</v>
      </c>
      <c r="Q35" s="60">
        <v>2110</v>
      </c>
      <c r="R35" s="64">
        <f t="shared" si="29"/>
        <v>2054.8557692307695</v>
      </c>
      <c r="S35" s="60">
        <v>2055</v>
      </c>
      <c r="T35" s="64">
        <f t="shared" si="29"/>
        <v>1901.010152284264</v>
      </c>
      <c r="U35" s="60">
        <v>1901</v>
      </c>
      <c r="V35" s="64">
        <f t="shared" si="29"/>
        <v>1937.0011402508553</v>
      </c>
      <c r="W35" s="60">
        <v>1937</v>
      </c>
      <c r="X35" s="64">
        <f t="shared" si="29"/>
        <v>947.16763005780342</v>
      </c>
      <c r="Y35" s="60">
        <v>949</v>
      </c>
      <c r="Z35" s="65">
        <v>1847.4123989218331</v>
      </c>
      <c r="AA35" s="65">
        <v>1847.4790419161675</v>
      </c>
      <c r="AB35" s="62">
        <f t="shared" si="0"/>
        <v>6.6642994334415562E-2</v>
      </c>
      <c r="AC35" s="63">
        <f t="shared" si="1"/>
        <v>3.6073696578689755E-3</v>
      </c>
      <c r="AD35" s="18"/>
    </row>
    <row r="36" spans="1:30" ht="10.5" customHeight="1">
      <c r="A36" s="11">
        <v>8</v>
      </c>
      <c r="B36" s="19" t="s">
        <v>42</v>
      </c>
      <c r="C36" s="55" t="s">
        <v>25</v>
      </c>
      <c r="D36" s="60"/>
      <c r="E36" s="73"/>
      <c r="F36" s="64"/>
      <c r="G36" s="69"/>
      <c r="H36" s="64"/>
      <c r="I36" s="62"/>
      <c r="J36" s="64"/>
      <c r="K36" s="62"/>
      <c r="L36" s="64"/>
      <c r="M36" s="70"/>
      <c r="N36" s="64"/>
      <c r="O36" s="64"/>
      <c r="P36" s="60">
        <v>16</v>
      </c>
      <c r="Q36" s="60">
        <v>17</v>
      </c>
      <c r="R36" s="64">
        <v>49</v>
      </c>
      <c r="S36" s="60">
        <v>50</v>
      </c>
      <c r="T36" s="64">
        <v>2218</v>
      </c>
      <c r="U36" s="60">
        <v>2219</v>
      </c>
      <c r="V36" s="64">
        <v>1306</v>
      </c>
      <c r="W36" s="60">
        <v>1307</v>
      </c>
      <c r="X36" s="64">
        <v>886</v>
      </c>
      <c r="Y36" s="60">
        <v>887</v>
      </c>
      <c r="Z36" s="61">
        <v>4475</v>
      </c>
      <c r="AA36" s="61">
        <v>4480</v>
      </c>
      <c r="AB36" s="62">
        <f t="shared" si="0"/>
        <v>5</v>
      </c>
      <c r="AC36" s="63">
        <f t="shared" si="1"/>
        <v>0.11173184357541899</v>
      </c>
      <c r="AD36" s="14"/>
    </row>
    <row r="37" spans="1:30" ht="10.5" customHeight="1">
      <c r="A37" s="11"/>
      <c r="B37" s="15"/>
      <c r="C37" s="53" t="s">
        <v>27</v>
      </c>
      <c r="D37" s="60"/>
      <c r="E37" s="73"/>
      <c r="F37" s="64"/>
      <c r="G37" s="69"/>
      <c r="H37" s="64"/>
      <c r="I37" s="62"/>
      <c r="J37" s="64"/>
      <c r="K37" s="62"/>
      <c r="L37" s="64"/>
      <c r="M37" s="70"/>
      <c r="N37" s="64"/>
      <c r="O37" s="64"/>
      <c r="P37" s="60">
        <v>109</v>
      </c>
      <c r="Q37" s="60">
        <v>116</v>
      </c>
      <c r="R37" s="60">
        <v>339</v>
      </c>
      <c r="S37" s="60">
        <v>347</v>
      </c>
      <c r="T37" s="60">
        <v>12741</v>
      </c>
      <c r="U37" s="60">
        <v>12755</v>
      </c>
      <c r="V37" s="60">
        <v>7901</v>
      </c>
      <c r="W37" s="60">
        <v>7911</v>
      </c>
      <c r="X37" s="60">
        <v>5311</v>
      </c>
      <c r="Y37" s="60">
        <v>5326</v>
      </c>
      <c r="Z37" s="61">
        <v>26401</v>
      </c>
      <c r="AA37" s="61">
        <v>26455</v>
      </c>
      <c r="AB37" s="62">
        <f t="shared" si="0"/>
        <v>54</v>
      </c>
      <c r="AC37" s="63">
        <f t="shared" si="1"/>
        <v>0.20453770690504147</v>
      </c>
      <c r="AD37" s="14"/>
    </row>
    <row r="38" spans="1:30" ht="10.5" customHeight="1">
      <c r="A38" s="11"/>
      <c r="B38" s="20"/>
      <c r="C38" s="54" t="s">
        <v>28</v>
      </c>
      <c r="D38" s="60"/>
      <c r="E38" s="73"/>
      <c r="F38" s="64"/>
      <c r="G38" s="69"/>
      <c r="H38" s="64"/>
      <c r="I38" s="71"/>
      <c r="J38" s="64"/>
      <c r="K38" s="71"/>
      <c r="L38" s="64"/>
      <c r="M38" s="72"/>
      <c r="N38" s="64"/>
      <c r="O38" s="64"/>
      <c r="P38" s="64">
        <f t="shared" ref="P38:X38" si="30">P37/P36*180</f>
        <v>1226.25</v>
      </c>
      <c r="Q38" s="60">
        <v>1228</v>
      </c>
      <c r="R38" s="64">
        <f t="shared" si="30"/>
        <v>1245.3061224489795</v>
      </c>
      <c r="S38" s="60">
        <v>1249</v>
      </c>
      <c r="T38" s="64">
        <f t="shared" si="30"/>
        <v>1033.985572587917</v>
      </c>
      <c r="U38" s="60">
        <v>1035</v>
      </c>
      <c r="V38" s="64">
        <f t="shared" si="30"/>
        <v>1088.95865237366</v>
      </c>
      <c r="W38" s="60">
        <v>1090</v>
      </c>
      <c r="X38" s="64">
        <f t="shared" si="30"/>
        <v>1078.9841986455983</v>
      </c>
      <c r="Y38" s="60">
        <v>1081</v>
      </c>
      <c r="Z38" s="65">
        <v>1061.9396648044692</v>
      </c>
      <c r="AA38" s="65">
        <v>1062.9241071428571</v>
      </c>
      <c r="AB38" s="62">
        <f t="shared" si="0"/>
        <v>0.98444233838790751</v>
      </c>
      <c r="AC38" s="63">
        <f t="shared" si="1"/>
        <v>9.2702285357160005E-2</v>
      </c>
      <c r="AD38" s="14"/>
    </row>
    <row r="39" spans="1:30" ht="10.5" customHeight="1">
      <c r="A39" s="22">
        <v>9</v>
      </c>
      <c r="B39" s="23" t="s">
        <v>43</v>
      </c>
      <c r="C39" s="32" t="s">
        <v>25</v>
      </c>
      <c r="D39" s="62">
        <v>1031</v>
      </c>
      <c r="E39" s="62">
        <v>1032</v>
      </c>
      <c r="F39" s="64">
        <v>506</v>
      </c>
      <c r="G39" s="64">
        <v>507</v>
      </c>
      <c r="H39" s="64">
        <v>299</v>
      </c>
      <c r="I39" s="64">
        <v>300</v>
      </c>
      <c r="J39" s="64">
        <v>65</v>
      </c>
      <c r="K39" s="64">
        <v>66</v>
      </c>
      <c r="L39" s="64">
        <v>347</v>
      </c>
      <c r="M39" s="64">
        <v>348</v>
      </c>
      <c r="N39" s="64">
        <v>14</v>
      </c>
      <c r="O39" s="64">
        <v>14</v>
      </c>
      <c r="P39" s="64">
        <v>3231</v>
      </c>
      <c r="Q39" s="64">
        <v>3232</v>
      </c>
      <c r="R39" s="64">
        <v>1589</v>
      </c>
      <c r="S39" s="64">
        <v>1590</v>
      </c>
      <c r="T39" s="64">
        <v>2408</v>
      </c>
      <c r="U39" s="64">
        <v>2409</v>
      </c>
      <c r="V39" s="64">
        <v>194</v>
      </c>
      <c r="W39" s="64">
        <v>195</v>
      </c>
      <c r="X39" s="64">
        <v>269</v>
      </c>
      <c r="Y39" s="64">
        <v>270</v>
      </c>
      <c r="Z39" s="67">
        <v>9953</v>
      </c>
      <c r="AA39" s="67">
        <f>Y39+W39+U39+S39+Q39+O39+M39+K39+I39+G39+E39</f>
        <v>9963</v>
      </c>
      <c r="AB39" s="74">
        <f t="shared" ref="AB39:AB62" si="31">AA39-Z39</f>
        <v>10</v>
      </c>
      <c r="AC39" s="75">
        <f t="shared" si="1"/>
        <v>0.10047221943132724</v>
      </c>
      <c r="AD39" s="24"/>
    </row>
    <row r="40" spans="1:30" ht="10.5" customHeight="1">
      <c r="A40" s="25"/>
      <c r="B40" s="26"/>
      <c r="C40" s="34" t="s">
        <v>27</v>
      </c>
      <c r="D40" s="62">
        <v>10986</v>
      </c>
      <c r="E40" s="62">
        <v>10998</v>
      </c>
      <c r="F40" s="64">
        <v>4453</v>
      </c>
      <c r="G40" s="64">
        <v>4463</v>
      </c>
      <c r="H40" s="64">
        <v>2910</v>
      </c>
      <c r="I40" s="64">
        <v>2920</v>
      </c>
      <c r="J40" s="64">
        <v>628</v>
      </c>
      <c r="K40" s="64">
        <v>638</v>
      </c>
      <c r="L40" s="64">
        <v>3869</v>
      </c>
      <c r="M40" s="64">
        <v>3881</v>
      </c>
      <c r="N40" s="64">
        <v>150</v>
      </c>
      <c r="O40" s="64">
        <v>150</v>
      </c>
      <c r="P40" s="64">
        <v>22185</v>
      </c>
      <c r="Q40" s="64">
        <v>22194</v>
      </c>
      <c r="R40" s="64">
        <v>3248</v>
      </c>
      <c r="S40" s="64">
        <v>3252</v>
      </c>
      <c r="T40" s="64">
        <v>11335</v>
      </c>
      <c r="U40" s="64">
        <v>11341</v>
      </c>
      <c r="V40" s="64">
        <v>5431</v>
      </c>
      <c r="W40" s="64">
        <v>5459</v>
      </c>
      <c r="X40" s="64">
        <v>1078</v>
      </c>
      <c r="Y40" s="64">
        <v>1083</v>
      </c>
      <c r="Z40" s="67">
        <v>66273</v>
      </c>
      <c r="AA40" s="67">
        <f>Y40+W40+U40+S40+Q40+O40+M40+K40+I40+G40+E40</f>
        <v>66379</v>
      </c>
      <c r="AB40" s="74">
        <f t="shared" si="31"/>
        <v>106</v>
      </c>
      <c r="AC40" s="75">
        <f t="shared" si="1"/>
        <v>0.15994447210779653</v>
      </c>
      <c r="AD40" s="27"/>
    </row>
    <row r="41" spans="1:30" ht="10.5" customHeight="1">
      <c r="A41" s="28"/>
      <c r="B41" s="29"/>
      <c r="C41" s="36" t="s">
        <v>28</v>
      </c>
      <c r="D41" s="62">
        <f>D40/D39*1000</f>
        <v>10655.674102812804</v>
      </c>
      <c r="E41" s="62">
        <f t="shared" ref="E41" si="32">E40/E39*1000</f>
        <v>10656.976744186046</v>
      </c>
      <c r="F41" s="64">
        <f>F40/F39*1000</f>
        <v>8800.395256916996</v>
      </c>
      <c r="G41" s="64">
        <f t="shared" ref="G41" si="33">G40/G39*1000</f>
        <v>8802.7613412228802</v>
      </c>
      <c r="H41" s="64">
        <f>H40/H39*1000</f>
        <v>9732.4414715719067</v>
      </c>
      <c r="I41" s="64">
        <f t="shared" ref="I41" si="34">I40/I39*1000</f>
        <v>9733.3333333333321</v>
      </c>
      <c r="J41" s="64">
        <f>J40/J39*1000</f>
        <v>9661.538461538461</v>
      </c>
      <c r="K41" s="64">
        <f t="shared" ref="K41" si="35">K40/K39*1000</f>
        <v>9666.6666666666661</v>
      </c>
      <c r="L41" s="64">
        <f>L40/L39*1000</f>
        <v>11149.85590778098</v>
      </c>
      <c r="M41" s="64">
        <f t="shared" ref="M41" si="36">M40/M39*1000</f>
        <v>11152.298850574713</v>
      </c>
      <c r="N41" s="64">
        <f>N40/N39*1000</f>
        <v>10714.285714285714</v>
      </c>
      <c r="O41" s="64">
        <f t="shared" ref="O41" si="37">O40/O39*1000</f>
        <v>10714.285714285714</v>
      </c>
      <c r="P41" s="64">
        <f>P40/P39*1000</f>
        <v>6866.2952646239555</v>
      </c>
      <c r="Q41" s="64">
        <f t="shared" ref="Q41" si="38">Q40/Q39*1000</f>
        <v>6866.9554455445541</v>
      </c>
      <c r="R41" s="64">
        <f>R40/R39*1000</f>
        <v>2044.0528634361233</v>
      </c>
      <c r="S41" s="64">
        <f t="shared" ref="S41" si="39">S40/S39*1000</f>
        <v>2045.2830188679245</v>
      </c>
      <c r="T41" s="64">
        <f>T40/T39*1000</f>
        <v>4707.2259136212624</v>
      </c>
      <c r="U41" s="64">
        <f t="shared" ref="U41" si="40">U40/U39*1000</f>
        <v>4707.7625570776254</v>
      </c>
      <c r="V41" s="64">
        <f>V40/V39*1000</f>
        <v>27994.84536082474</v>
      </c>
      <c r="W41" s="64">
        <f t="shared" ref="W41" si="41">W40/W39*1000</f>
        <v>27994.871794871793</v>
      </c>
      <c r="X41" s="64">
        <f>X40/X39*1000</f>
        <v>4007.434944237918</v>
      </c>
      <c r="Y41" s="64">
        <f>Y40/Y39*1000</f>
        <v>4011.1111111111109</v>
      </c>
      <c r="Z41" s="68">
        <v>6658.5953983723502</v>
      </c>
      <c r="AA41" s="68">
        <f t="shared" ref="AA41" si="42">AA40/AA39*1000</f>
        <v>6662.5514403292182</v>
      </c>
      <c r="AB41" s="74">
        <f t="shared" si="31"/>
        <v>3.9560419568679208</v>
      </c>
      <c r="AC41" s="75">
        <f t="shared" si="1"/>
        <v>5.9412559559257033E-2</v>
      </c>
      <c r="AD41" s="30"/>
    </row>
    <row r="42" spans="1:30" ht="10.5" customHeight="1">
      <c r="A42" s="22">
        <v>10</v>
      </c>
      <c r="B42" s="23" t="s">
        <v>44</v>
      </c>
      <c r="C42" s="32" t="s">
        <v>25</v>
      </c>
      <c r="D42" s="64">
        <v>73</v>
      </c>
      <c r="E42" s="64">
        <v>73</v>
      </c>
      <c r="F42" s="64">
        <v>563</v>
      </c>
      <c r="G42" s="64">
        <v>564</v>
      </c>
      <c r="H42" s="64">
        <v>564</v>
      </c>
      <c r="I42" s="64">
        <v>565</v>
      </c>
      <c r="J42" s="64">
        <v>250</v>
      </c>
      <c r="K42" s="64">
        <v>251</v>
      </c>
      <c r="L42" s="64">
        <v>27</v>
      </c>
      <c r="M42" s="64">
        <v>27</v>
      </c>
      <c r="N42" s="64">
        <v>7</v>
      </c>
      <c r="O42" s="64">
        <v>7</v>
      </c>
      <c r="P42" s="64">
        <v>1279</v>
      </c>
      <c r="Q42" s="64">
        <v>1280</v>
      </c>
      <c r="R42" s="64">
        <v>722</v>
      </c>
      <c r="S42" s="64">
        <v>723</v>
      </c>
      <c r="T42" s="64">
        <v>1163</v>
      </c>
      <c r="U42" s="64">
        <v>1164</v>
      </c>
      <c r="V42" s="64">
        <v>446</v>
      </c>
      <c r="W42" s="64">
        <v>447</v>
      </c>
      <c r="X42" s="64">
        <v>322</v>
      </c>
      <c r="Y42" s="64">
        <v>323</v>
      </c>
      <c r="Z42" s="67">
        <v>5416</v>
      </c>
      <c r="AA42" s="67">
        <f>Y42+W42+U42+S42+Q42+O42+M42+K42+I42+G42+E42</f>
        <v>5424</v>
      </c>
      <c r="AB42" s="74">
        <f t="shared" si="31"/>
        <v>8</v>
      </c>
      <c r="AC42" s="75">
        <f t="shared" si="1"/>
        <v>0.14771048744460857</v>
      </c>
      <c r="AD42" s="24"/>
    </row>
    <row r="43" spans="1:30" ht="10.5" customHeight="1">
      <c r="A43" s="25"/>
      <c r="B43" s="26"/>
      <c r="C43" s="34" t="s">
        <v>27</v>
      </c>
      <c r="D43" s="64">
        <v>461</v>
      </c>
      <c r="E43" s="64">
        <v>461</v>
      </c>
      <c r="F43" s="64">
        <v>4087</v>
      </c>
      <c r="G43" s="64">
        <v>4095</v>
      </c>
      <c r="H43" s="64">
        <v>4309</v>
      </c>
      <c r="I43" s="64">
        <v>4317</v>
      </c>
      <c r="J43" s="64">
        <v>2225</v>
      </c>
      <c r="K43" s="64">
        <v>2235</v>
      </c>
      <c r="L43" s="64">
        <v>298</v>
      </c>
      <c r="M43" s="64">
        <v>298</v>
      </c>
      <c r="N43" s="64">
        <v>62</v>
      </c>
      <c r="O43" s="64">
        <v>62</v>
      </c>
      <c r="P43" s="64">
        <v>7274</v>
      </c>
      <c r="Q43" s="64">
        <v>7281</v>
      </c>
      <c r="R43" s="64">
        <v>4238</v>
      </c>
      <c r="S43" s="64">
        <v>4245</v>
      </c>
      <c r="T43" s="64">
        <v>6710</v>
      </c>
      <c r="U43" s="64">
        <v>6717</v>
      </c>
      <c r="V43" s="64">
        <v>3096</v>
      </c>
      <c r="W43" s="64">
        <v>3104</v>
      </c>
      <c r="X43" s="64">
        <v>2834</v>
      </c>
      <c r="Y43" s="64">
        <v>2843</v>
      </c>
      <c r="Z43" s="67">
        <v>35594</v>
      </c>
      <c r="AA43" s="67">
        <f>Y43+W43+U43+S43+Q43+O43+M43+K43+I43+G43+E43</f>
        <v>35658</v>
      </c>
      <c r="AB43" s="74">
        <f t="shared" si="31"/>
        <v>64</v>
      </c>
      <c r="AC43" s="75">
        <f t="shared" si="1"/>
        <v>0.1798055852109906</v>
      </c>
      <c r="AD43" s="27"/>
    </row>
    <row r="44" spans="1:30" ht="10.5" customHeight="1">
      <c r="A44" s="28"/>
      <c r="B44" s="29"/>
      <c r="C44" s="36" t="s">
        <v>28</v>
      </c>
      <c r="D44" s="64">
        <f>D43/D42*1000</f>
        <v>6315.0684931506848</v>
      </c>
      <c r="E44" s="64">
        <f t="shared" ref="E44" si="43">E43/E42*1000</f>
        <v>6315.0684931506848</v>
      </c>
      <c r="F44" s="64">
        <f>F43/F42*1000</f>
        <v>7259.3250444049736</v>
      </c>
      <c r="G44" s="64">
        <f t="shared" ref="G44" si="44">G43/G42*1000</f>
        <v>7260.6382978723404</v>
      </c>
      <c r="H44" s="64">
        <f>H43/H42*1000</f>
        <v>7640.0709219858154</v>
      </c>
      <c r="I44" s="64">
        <f t="shared" ref="I44" si="45">I43/I42*1000</f>
        <v>7640.7079646017701</v>
      </c>
      <c r="J44" s="64">
        <f>J43/J42*1000</f>
        <v>8900</v>
      </c>
      <c r="K44" s="64">
        <f t="shared" ref="K44" si="46">K43/K42*1000</f>
        <v>8904.3824701195226</v>
      </c>
      <c r="L44" s="64">
        <f>L43/L42*1000</f>
        <v>11037.037037037036</v>
      </c>
      <c r="M44" s="64">
        <f t="shared" ref="M44" si="47">M43/M42*1000</f>
        <v>11037.037037037036</v>
      </c>
      <c r="N44" s="64">
        <f>N43/N42*1000</f>
        <v>8857.1428571428569</v>
      </c>
      <c r="O44" s="64">
        <f t="shared" ref="O44" si="48">O43/O42*1000</f>
        <v>8857.1428571428569</v>
      </c>
      <c r="P44" s="64">
        <f>P43/P42*1000</f>
        <v>5687.2556684910087</v>
      </c>
      <c r="Q44" s="64">
        <f t="shared" ref="Q44" si="49">Q43/Q42*1000</f>
        <v>5688.28125</v>
      </c>
      <c r="R44" s="64">
        <f>R43/R42*1000</f>
        <v>5869.8060941828253</v>
      </c>
      <c r="S44" s="64">
        <f t="shared" ref="S44" si="50">S43/S42*1000</f>
        <v>5871.369294605809</v>
      </c>
      <c r="T44" s="64">
        <f>T43/T42*1000</f>
        <v>5769.5614789337915</v>
      </c>
      <c r="U44" s="64">
        <f t="shared" ref="U44" si="51">U43/U42*1000</f>
        <v>5770.6185567010307</v>
      </c>
      <c r="V44" s="64">
        <f>V43/V42*1000</f>
        <v>6941.7040358744389</v>
      </c>
      <c r="W44" s="64">
        <f t="shared" ref="W44" si="52">W43/W42*1000</f>
        <v>6944.0715883668909</v>
      </c>
      <c r="X44" s="64">
        <f>X43/X42*1000</f>
        <v>8801.2422360248438</v>
      </c>
      <c r="Y44" s="64">
        <f t="shared" ref="Y44" si="53">Y43/Y42*1000</f>
        <v>8801.857585139318</v>
      </c>
      <c r="Z44" s="68">
        <v>6572.0088626292463</v>
      </c>
      <c r="AA44" s="68">
        <f t="shared" ref="AA44" si="54">AA43/AA42*1000</f>
        <v>6574.1150442477874</v>
      </c>
      <c r="AB44" s="74">
        <f t="shared" si="31"/>
        <v>2.1061816185410862</v>
      </c>
      <c r="AC44" s="75">
        <f t="shared" si="1"/>
        <v>3.2047759864074064E-2</v>
      </c>
      <c r="AD44" s="30"/>
    </row>
    <row r="45" spans="1:30" ht="10.5" customHeight="1">
      <c r="A45" s="22">
        <v>11</v>
      </c>
      <c r="B45" s="23" t="s">
        <v>45</v>
      </c>
      <c r="C45" s="32" t="s">
        <v>25</v>
      </c>
      <c r="D45" s="64">
        <v>950</v>
      </c>
      <c r="E45" s="64">
        <v>951</v>
      </c>
      <c r="F45" s="64">
        <v>796</v>
      </c>
      <c r="G45" s="64">
        <v>797</v>
      </c>
      <c r="H45" s="64">
        <v>534</v>
      </c>
      <c r="I45" s="64">
        <v>535</v>
      </c>
      <c r="J45" s="64">
        <v>287</v>
      </c>
      <c r="K45" s="64">
        <v>288</v>
      </c>
      <c r="L45" s="64">
        <v>259</v>
      </c>
      <c r="M45" s="64">
        <v>260</v>
      </c>
      <c r="N45" s="64">
        <v>108</v>
      </c>
      <c r="O45" s="64">
        <v>109</v>
      </c>
      <c r="P45" s="64">
        <v>896</v>
      </c>
      <c r="Q45" s="64">
        <v>897</v>
      </c>
      <c r="R45" s="64">
        <v>1042</v>
      </c>
      <c r="S45" s="64">
        <v>1043</v>
      </c>
      <c r="T45" s="64">
        <v>1566</v>
      </c>
      <c r="U45" s="64">
        <v>1567</v>
      </c>
      <c r="V45" s="64">
        <v>440</v>
      </c>
      <c r="W45" s="64">
        <v>441</v>
      </c>
      <c r="X45" s="64">
        <v>395</v>
      </c>
      <c r="Y45" s="64">
        <v>396</v>
      </c>
      <c r="Z45" s="67">
        <v>7273</v>
      </c>
      <c r="AA45" s="67">
        <f>Y45+W45+U45+S45+Q45+O45+M45+K45+I45+G45+E45</f>
        <v>7284</v>
      </c>
      <c r="AB45" s="74">
        <f t="shared" si="31"/>
        <v>11</v>
      </c>
      <c r="AC45" s="75">
        <f t="shared" si="1"/>
        <v>0.15124432833768733</v>
      </c>
      <c r="AD45" s="94" t="s">
        <v>46</v>
      </c>
    </row>
    <row r="46" spans="1:30" ht="10.5" customHeight="1">
      <c r="A46" s="25"/>
      <c r="B46" s="26"/>
      <c r="C46" s="34" t="s">
        <v>27</v>
      </c>
      <c r="D46" s="64">
        <v>17634</v>
      </c>
      <c r="E46" s="64">
        <v>17655</v>
      </c>
      <c r="F46" s="64">
        <v>9086</v>
      </c>
      <c r="G46" s="64">
        <v>9098</v>
      </c>
      <c r="H46" s="64">
        <v>3273</v>
      </c>
      <c r="I46" s="64">
        <v>3281</v>
      </c>
      <c r="J46" s="64">
        <v>1612</v>
      </c>
      <c r="K46" s="64">
        <v>1618</v>
      </c>
      <c r="L46" s="64">
        <v>866</v>
      </c>
      <c r="M46" s="64">
        <v>870</v>
      </c>
      <c r="N46" s="64">
        <v>368</v>
      </c>
      <c r="O46" s="64">
        <v>372</v>
      </c>
      <c r="P46" s="64">
        <v>16386</v>
      </c>
      <c r="Q46" s="64">
        <v>16410</v>
      </c>
      <c r="R46" s="64">
        <v>13997</v>
      </c>
      <c r="S46" s="64">
        <v>14018</v>
      </c>
      <c r="T46" s="64">
        <v>21357</v>
      </c>
      <c r="U46" s="64">
        <v>21380</v>
      </c>
      <c r="V46" s="64">
        <v>5801</v>
      </c>
      <c r="W46" s="64">
        <v>5815</v>
      </c>
      <c r="X46" s="64">
        <v>4341</v>
      </c>
      <c r="Y46" s="64">
        <v>4353</v>
      </c>
      <c r="Z46" s="67">
        <v>94721</v>
      </c>
      <c r="AA46" s="67">
        <f>Y46+W46+U46+S46+Q46+O46+M46+K46+I46+G46+E46</f>
        <v>94870</v>
      </c>
      <c r="AB46" s="74">
        <f t="shared" si="31"/>
        <v>149</v>
      </c>
      <c r="AC46" s="75">
        <f t="shared" si="1"/>
        <v>0.15730408251602074</v>
      </c>
      <c r="AD46" s="95"/>
    </row>
    <row r="47" spans="1:30" ht="10.5" customHeight="1">
      <c r="A47" s="28"/>
      <c r="B47" s="29"/>
      <c r="C47" s="36" t="s">
        <v>28</v>
      </c>
      <c r="D47" s="64">
        <f>D46/D45*1000</f>
        <v>18562.105263157897</v>
      </c>
      <c r="E47" s="64">
        <f t="shared" ref="E47" si="55">E46/E45*1000</f>
        <v>18564.668769716089</v>
      </c>
      <c r="F47" s="64">
        <f>F46/F45*1000</f>
        <v>11414.572864321608</v>
      </c>
      <c r="G47" s="64">
        <f t="shared" ref="G47" si="56">G46/G45*1000</f>
        <v>11415.307402760352</v>
      </c>
      <c r="H47" s="64">
        <f>H46/H45*1000</f>
        <v>6129.2134831460671</v>
      </c>
      <c r="I47" s="64">
        <f t="shared" ref="I47" si="57">I46/I45*1000</f>
        <v>6132.7102803738317</v>
      </c>
      <c r="J47" s="64">
        <f>J46/J45*1000</f>
        <v>5616.7247386759582</v>
      </c>
      <c r="K47" s="64">
        <f t="shared" ref="K47" si="58">K46/K45*1000</f>
        <v>5618.0555555555557</v>
      </c>
      <c r="L47" s="64">
        <f>L46/L45*1000</f>
        <v>3343.6293436293436</v>
      </c>
      <c r="M47" s="64">
        <f t="shared" ref="M47" si="59">M46/M45*1000</f>
        <v>3346.1538461538462</v>
      </c>
      <c r="N47" s="64">
        <f>N46/N45*1000</f>
        <v>3407.4074074074074</v>
      </c>
      <c r="O47" s="64">
        <f t="shared" ref="O47" si="60">O46/O45*1000</f>
        <v>3412.8440366972477</v>
      </c>
      <c r="P47" s="64">
        <f>P46/P45*1000</f>
        <v>18287.946428571428</v>
      </c>
      <c r="Q47" s="64">
        <f t="shared" ref="Q47" si="61">Q46/Q45*1000</f>
        <v>18294.314381270906</v>
      </c>
      <c r="R47" s="64">
        <f>R46/R45*1000</f>
        <v>13432.821497120922</v>
      </c>
      <c r="S47" s="64">
        <f t="shared" ref="S47" si="62">S46/S45*1000</f>
        <v>13440.076701821668</v>
      </c>
      <c r="T47" s="64">
        <f>T46/T45*1000</f>
        <v>13637.931034482757</v>
      </c>
      <c r="U47" s="64">
        <f t="shared" ref="U47" si="63">U46/U45*1000</f>
        <v>13643.90555201021</v>
      </c>
      <c r="V47" s="64">
        <f>V46/V45*1000</f>
        <v>13184.090909090908</v>
      </c>
      <c r="W47" s="64">
        <f t="shared" ref="W47" si="64">W46/W45*1000</f>
        <v>13185.9410430839</v>
      </c>
      <c r="X47" s="64">
        <f>X46/X45*1000</f>
        <v>10989.873417721519</v>
      </c>
      <c r="Y47" s="64">
        <f t="shared" ref="Y47" si="65">Y46/Y45*1000</f>
        <v>10992.424242424242</v>
      </c>
      <c r="Z47" s="68">
        <v>13023.649113158257</v>
      </c>
      <c r="AA47" s="68">
        <f t="shared" ref="AA47" si="66">AA46/AA45*1000</f>
        <v>13024.437122460187</v>
      </c>
      <c r="AB47" s="74">
        <f t="shared" si="31"/>
        <v>0.78800930193028762</v>
      </c>
      <c r="AC47" s="75">
        <f t="shared" si="1"/>
        <v>6.0506029844902207E-3</v>
      </c>
      <c r="AD47" s="95"/>
    </row>
    <row r="48" spans="1:30" ht="10.5" customHeight="1">
      <c r="A48" s="22">
        <v>12</v>
      </c>
      <c r="B48" s="23" t="s">
        <v>47</v>
      </c>
      <c r="C48" s="32" t="s">
        <v>25</v>
      </c>
      <c r="D48" s="64">
        <v>205</v>
      </c>
      <c r="E48" s="64">
        <v>206</v>
      </c>
      <c r="F48" s="64">
        <v>126</v>
      </c>
      <c r="G48" s="64">
        <v>127</v>
      </c>
      <c r="H48" s="64">
        <v>41</v>
      </c>
      <c r="I48" s="64">
        <v>42</v>
      </c>
      <c r="J48" s="64">
        <v>20</v>
      </c>
      <c r="K48" s="64">
        <v>20</v>
      </c>
      <c r="L48" s="64">
        <v>16</v>
      </c>
      <c r="M48" s="64">
        <v>16</v>
      </c>
      <c r="N48" s="64">
        <v>3</v>
      </c>
      <c r="O48" s="64">
        <v>3</v>
      </c>
      <c r="P48" s="64">
        <v>131</v>
      </c>
      <c r="Q48" s="64">
        <v>132</v>
      </c>
      <c r="R48" s="64">
        <v>83</v>
      </c>
      <c r="S48" s="64">
        <v>83</v>
      </c>
      <c r="T48" s="64">
        <v>150</v>
      </c>
      <c r="U48" s="64">
        <v>151</v>
      </c>
      <c r="V48" s="64">
        <v>33</v>
      </c>
      <c r="W48" s="64">
        <v>34</v>
      </c>
      <c r="X48" s="62">
        <v>47</v>
      </c>
      <c r="Y48" s="62">
        <v>48</v>
      </c>
      <c r="Z48" s="67">
        <v>855</v>
      </c>
      <c r="AA48" s="67">
        <f>Y48+W48+U48+S48+Q48+O48+M48+K48+I48+G48+E48</f>
        <v>862</v>
      </c>
      <c r="AB48" s="74">
        <f t="shared" si="31"/>
        <v>7</v>
      </c>
      <c r="AC48" s="75">
        <f t="shared" si="1"/>
        <v>0.81871345029239762</v>
      </c>
      <c r="AD48" s="95"/>
    </row>
    <row r="49" spans="1:30" ht="10.5" customHeight="1">
      <c r="A49" s="25"/>
      <c r="B49" s="26"/>
      <c r="C49" s="34" t="s">
        <v>27</v>
      </c>
      <c r="D49" s="64">
        <v>1633</v>
      </c>
      <c r="E49" s="64">
        <v>1642</v>
      </c>
      <c r="F49" s="64">
        <v>897</v>
      </c>
      <c r="G49" s="64">
        <v>905</v>
      </c>
      <c r="H49" s="64">
        <v>245</v>
      </c>
      <c r="I49" s="64">
        <v>251</v>
      </c>
      <c r="J49" s="64">
        <v>123</v>
      </c>
      <c r="K49" s="64">
        <v>123</v>
      </c>
      <c r="L49" s="64">
        <v>53</v>
      </c>
      <c r="M49" s="64">
        <v>53</v>
      </c>
      <c r="N49" s="64">
        <v>7</v>
      </c>
      <c r="O49" s="64">
        <v>7</v>
      </c>
      <c r="P49" s="64">
        <v>1197</v>
      </c>
      <c r="Q49" s="64">
        <v>1207</v>
      </c>
      <c r="R49" s="64">
        <v>763</v>
      </c>
      <c r="S49" s="64">
        <v>763</v>
      </c>
      <c r="T49" s="64">
        <v>1461</v>
      </c>
      <c r="U49" s="64">
        <v>1472</v>
      </c>
      <c r="V49" s="64">
        <v>320</v>
      </c>
      <c r="W49" s="64">
        <v>330</v>
      </c>
      <c r="X49" s="62">
        <v>130</v>
      </c>
      <c r="Y49" s="62">
        <v>133</v>
      </c>
      <c r="Z49" s="67">
        <v>6829</v>
      </c>
      <c r="AA49" s="67">
        <f>Y49+W49+U49+S49+Q49+O49+M49+K49+I49+G49+E49</f>
        <v>6886</v>
      </c>
      <c r="AB49" s="74">
        <f t="shared" si="31"/>
        <v>57</v>
      </c>
      <c r="AC49" s="75">
        <f t="shared" si="1"/>
        <v>0.83467564797188465</v>
      </c>
      <c r="AD49" s="95"/>
    </row>
    <row r="50" spans="1:30" ht="10.5" customHeight="1">
      <c r="A50" s="28"/>
      <c r="B50" s="29"/>
      <c r="C50" s="36" t="s">
        <v>28</v>
      </c>
      <c r="D50" s="64">
        <f>D49/D48*1000</f>
        <v>7965.8536585365855</v>
      </c>
      <c r="E50" s="64">
        <f>E49/E48*1000</f>
        <v>7970.8737864077666</v>
      </c>
      <c r="F50" s="64">
        <f>F49/F48*1000</f>
        <v>7119.0476190476184</v>
      </c>
      <c r="G50" s="64">
        <f>G49/G48*1000</f>
        <v>7125.9842519685035</v>
      </c>
      <c r="H50" s="64">
        <f t="shared" ref="H50:Y50" si="67">H49/H48*1000</f>
        <v>5975.6097560975613</v>
      </c>
      <c r="I50" s="64">
        <f t="shared" si="67"/>
        <v>5976.1904761904761</v>
      </c>
      <c r="J50" s="64">
        <f t="shared" si="67"/>
        <v>6150</v>
      </c>
      <c r="K50" s="64">
        <f t="shared" si="67"/>
        <v>6150</v>
      </c>
      <c r="L50" s="64">
        <f t="shared" si="67"/>
        <v>3312.5</v>
      </c>
      <c r="M50" s="64">
        <f t="shared" si="67"/>
        <v>3312.5</v>
      </c>
      <c r="N50" s="64">
        <f t="shared" si="67"/>
        <v>2333.3333333333335</v>
      </c>
      <c r="O50" s="64">
        <f t="shared" si="67"/>
        <v>2333.3333333333335</v>
      </c>
      <c r="P50" s="64">
        <f t="shared" si="67"/>
        <v>9137.4045801526718</v>
      </c>
      <c r="Q50" s="64">
        <f t="shared" si="67"/>
        <v>9143.939393939394</v>
      </c>
      <c r="R50" s="64">
        <f t="shared" si="67"/>
        <v>9192.7710843373497</v>
      </c>
      <c r="S50" s="64">
        <f t="shared" si="67"/>
        <v>9192.7710843373497</v>
      </c>
      <c r="T50" s="64">
        <f t="shared" si="67"/>
        <v>9740</v>
      </c>
      <c r="U50" s="64">
        <f t="shared" si="67"/>
        <v>9748.3443708609266</v>
      </c>
      <c r="V50" s="64">
        <f t="shared" si="67"/>
        <v>9696.9696969696979</v>
      </c>
      <c r="W50" s="64">
        <f t="shared" si="67"/>
        <v>9705.8823529411766</v>
      </c>
      <c r="X50" s="62">
        <f t="shared" si="67"/>
        <v>2765.9574468085107</v>
      </c>
      <c r="Y50" s="62">
        <f t="shared" si="67"/>
        <v>2770.8333333333335</v>
      </c>
      <c r="Z50" s="68">
        <v>7987.1345029239765</v>
      </c>
      <c r="AA50" s="68">
        <f t="shared" ref="AA50" si="68">AA49/AA48*1000</f>
        <v>7988.3990719257545</v>
      </c>
      <c r="AB50" s="74">
        <f t="shared" si="31"/>
        <v>1.2645690017779998</v>
      </c>
      <c r="AC50" s="75">
        <f t="shared" si="1"/>
        <v>1.5832574264463169E-2</v>
      </c>
      <c r="AD50" s="95"/>
    </row>
    <row r="51" spans="1:30" ht="10.5" customHeight="1">
      <c r="A51" s="22">
        <v>13</v>
      </c>
      <c r="B51" s="23" t="s">
        <v>48</v>
      </c>
      <c r="C51" s="32" t="s">
        <v>25</v>
      </c>
      <c r="D51" s="62">
        <v>4062</v>
      </c>
      <c r="E51" s="62">
        <v>4063</v>
      </c>
      <c r="F51" s="64">
        <v>985</v>
      </c>
      <c r="G51" s="64">
        <v>986</v>
      </c>
      <c r="H51" s="64">
        <v>259</v>
      </c>
      <c r="I51" s="64">
        <v>260</v>
      </c>
      <c r="J51" s="64">
        <v>555</v>
      </c>
      <c r="K51" s="64">
        <v>556</v>
      </c>
      <c r="L51" s="64">
        <v>63</v>
      </c>
      <c r="M51" s="64">
        <v>64</v>
      </c>
      <c r="N51" s="66">
        <v>28</v>
      </c>
      <c r="O51" s="66">
        <v>28</v>
      </c>
      <c r="P51" s="64">
        <v>913</v>
      </c>
      <c r="Q51" s="64">
        <v>914</v>
      </c>
      <c r="R51" s="64">
        <v>532</v>
      </c>
      <c r="S51" s="64">
        <v>533</v>
      </c>
      <c r="T51" s="64">
        <v>2945</v>
      </c>
      <c r="U51" s="64">
        <v>2946</v>
      </c>
      <c r="V51" s="64">
        <v>617</v>
      </c>
      <c r="W51" s="64">
        <v>618</v>
      </c>
      <c r="X51" s="64">
        <v>1233</v>
      </c>
      <c r="Y51" s="64">
        <v>1234</v>
      </c>
      <c r="Z51" s="67">
        <v>12192</v>
      </c>
      <c r="AA51" s="67">
        <f>Y51+W51+U51+S51+Q51+O51+M51+K51+I51+G51+E51</f>
        <v>12202</v>
      </c>
      <c r="AB51" s="74">
        <f t="shared" si="31"/>
        <v>10</v>
      </c>
      <c r="AC51" s="75">
        <f t="shared" si="1"/>
        <v>8.2020997375328086E-2</v>
      </c>
      <c r="AD51" s="95"/>
    </row>
    <row r="52" spans="1:30" ht="10.5" customHeight="1">
      <c r="A52" s="25"/>
      <c r="B52" s="26"/>
      <c r="C52" s="34" t="s">
        <v>27</v>
      </c>
      <c r="D52" s="62">
        <v>53018</v>
      </c>
      <c r="E52" s="62">
        <v>53035</v>
      </c>
      <c r="F52" s="64">
        <v>8423</v>
      </c>
      <c r="G52" s="64">
        <v>8433</v>
      </c>
      <c r="H52" s="64">
        <v>1778</v>
      </c>
      <c r="I52" s="64">
        <v>1785</v>
      </c>
      <c r="J52" s="64">
        <v>3757</v>
      </c>
      <c r="K52" s="64">
        <v>3765</v>
      </c>
      <c r="L52" s="64">
        <v>543</v>
      </c>
      <c r="M52" s="64">
        <v>552</v>
      </c>
      <c r="N52" s="66">
        <v>262</v>
      </c>
      <c r="O52" s="66">
        <v>262</v>
      </c>
      <c r="P52" s="64">
        <v>15556</v>
      </c>
      <c r="Q52" s="64">
        <v>15574</v>
      </c>
      <c r="R52" s="64">
        <v>11051</v>
      </c>
      <c r="S52" s="64">
        <v>11073</v>
      </c>
      <c r="T52" s="64">
        <v>28137</v>
      </c>
      <c r="U52" s="64">
        <v>28149</v>
      </c>
      <c r="V52" s="64">
        <v>6214</v>
      </c>
      <c r="W52" s="64">
        <v>6225</v>
      </c>
      <c r="X52" s="64">
        <v>9839</v>
      </c>
      <c r="Y52" s="64">
        <v>9848</v>
      </c>
      <c r="Z52" s="67">
        <v>138578</v>
      </c>
      <c r="AA52" s="67">
        <f>Y52+W52+U52+S52+Q52+O52+M52+K52+I52+G52+E52</f>
        <v>138701</v>
      </c>
      <c r="AB52" s="74">
        <f t="shared" si="31"/>
        <v>123</v>
      </c>
      <c r="AC52" s="75">
        <f t="shared" si="1"/>
        <v>8.875867742354486E-2</v>
      </c>
      <c r="AD52" s="95"/>
    </row>
    <row r="53" spans="1:30" ht="10.5" customHeight="1">
      <c r="A53" s="28"/>
      <c r="B53" s="29"/>
      <c r="C53" s="36" t="s">
        <v>28</v>
      </c>
      <c r="D53" s="62">
        <f>D52/D51*1000</f>
        <v>13052.191038897095</v>
      </c>
      <c r="E53" s="62">
        <f t="shared" ref="E53" si="69">E52/E51*1000</f>
        <v>13053.16268766921</v>
      </c>
      <c r="F53" s="64">
        <f>F52/F51*1000</f>
        <v>8551.2690355329942</v>
      </c>
      <c r="G53" s="64">
        <f t="shared" ref="G53" si="70">G52/G51*1000</f>
        <v>8552.7383367139955</v>
      </c>
      <c r="H53" s="64">
        <f>H52/H51*1000</f>
        <v>6864.864864864865</v>
      </c>
      <c r="I53" s="64">
        <f t="shared" ref="I53" si="71">I52/I51*1000</f>
        <v>6865.3846153846152</v>
      </c>
      <c r="J53" s="64">
        <f>J52/J51*1000</f>
        <v>6769.3693693693695</v>
      </c>
      <c r="K53" s="64">
        <f t="shared" ref="K53" si="72">K52/K51*1000</f>
        <v>6771.5827338129493</v>
      </c>
      <c r="L53" s="64">
        <f>L52/L51*1000</f>
        <v>8619.0476190476184</v>
      </c>
      <c r="M53" s="64">
        <f t="shared" ref="M53" si="73">M52/M51*1000</f>
        <v>8625</v>
      </c>
      <c r="N53" s="64">
        <f>N52/N51*1000</f>
        <v>9357.1428571428569</v>
      </c>
      <c r="O53" s="64">
        <f t="shared" ref="O53" si="74">O52/O51*1000</f>
        <v>9357.1428571428569</v>
      </c>
      <c r="P53" s="64">
        <f>P52/P51*1000</f>
        <v>17038.335158817088</v>
      </c>
      <c r="Q53" s="64">
        <f t="shared" ref="Q53" si="75">Q52/Q51*1000</f>
        <v>17039.387308533918</v>
      </c>
      <c r="R53" s="64">
        <f>R52/R51*1000</f>
        <v>20772.556390977443</v>
      </c>
      <c r="S53" s="64">
        <f t="shared" ref="S53" si="76">S52/S51*1000</f>
        <v>20774.859287054409</v>
      </c>
      <c r="T53" s="64">
        <f>T52/T51*1000</f>
        <v>9554.1595925297115</v>
      </c>
      <c r="U53" s="64">
        <f t="shared" ref="U53" si="77">U52/U51*1000</f>
        <v>9554.9898167006104</v>
      </c>
      <c r="V53" s="64">
        <f>V52/V51*1000</f>
        <v>10071.312803889788</v>
      </c>
      <c r="W53" s="64">
        <f t="shared" ref="W53" si="78">W52/W51*1000</f>
        <v>10072.815533980583</v>
      </c>
      <c r="X53" s="64">
        <f>X52/X51*1000</f>
        <v>7979.7242497972429</v>
      </c>
      <c r="Y53" s="64">
        <f t="shared" ref="Y53" si="79">Y52/Y51*1000</f>
        <v>7980.5510534846026</v>
      </c>
      <c r="Z53" s="68">
        <v>11366.305774278215</v>
      </c>
      <c r="AA53" s="68">
        <f t="shared" ref="AA53" si="80">AA52/AA51*1000</f>
        <v>11367.070971971809</v>
      </c>
      <c r="AB53" s="74">
        <f t="shared" si="31"/>
        <v>0.76519769359401835</v>
      </c>
      <c r="AC53" s="75">
        <f t="shared" si="1"/>
        <v>6.7321582648748515E-3</v>
      </c>
      <c r="AD53" s="95"/>
    </row>
    <row r="54" spans="1:30" ht="10.5" customHeight="1">
      <c r="A54" s="22">
        <v>14</v>
      </c>
      <c r="B54" s="31" t="s">
        <v>49</v>
      </c>
      <c r="C54" s="32" t="s">
        <v>25</v>
      </c>
      <c r="D54" s="64">
        <v>9</v>
      </c>
      <c r="E54" s="64">
        <v>9</v>
      </c>
      <c r="F54" s="64">
        <v>3702</v>
      </c>
      <c r="G54" s="64">
        <v>3703</v>
      </c>
      <c r="H54" s="64">
        <v>1175</v>
      </c>
      <c r="I54" s="64">
        <v>1176</v>
      </c>
      <c r="J54" s="64">
        <v>637</v>
      </c>
      <c r="K54" s="64">
        <v>638</v>
      </c>
      <c r="L54" s="64">
        <v>59</v>
      </c>
      <c r="M54" s="64">
        <v>59</v>
      </c>
      <c r="N54" s="64">
        <v>16</v>
      </c>
      <c r="O54" s="64">
        <v>16</v>
      </c>
      <c r="P54" s="62">
        <v>77</v>
      </c>
      <c r="Q54" s="62">
        <v>78</v>
      </c>
      <c r="R54" s="64">
        <v>55</v>
      </c>
      <c r="S54" s="64">
        <v>55</v>
      </c>
      <c r="T54" s="64">
        <v>344</v>
      </c>
      <c r="U54" s="64">
        <v>345</v>
      </c>
      <c r="V54" s="64">
        <v>219</v>
      </c>
      <c r="W54" s="64">
        <v>220</v>
      </c>
      <c r="X54" s="64">
        <v>67</v>
      </c>
      <c r="Y54" s="64">
        <v>67</v>
      </c>
      <c r="Z54" s="67">
        <v>6360</v>
      </c>
      <c r="AA54" s="67">
        <f>Y54+W54+U54+S54+Q54+O54+M54+K54+I54+G54+E54</f>
        <v>6366</v>
      </c>
      <c r="AB54" s="74">
        <f t="shared" si="31"/>
        <v>6</v>
      </c>
      <c r="AC54" s="75">
        <f t="shared" si="1"/>
        <v>9.4339622641509441E-2</v>
      </c>
      <c r="AD54" s="95"/>
    </row>
    <row r="55" spans="1:30" ht="10.5" customHeight="1">
      <c r="A55" s="25"/>
      <c r="B55" s="33"/>
      <c r="C55" s="34" t="s">
        <v>27</v>
      </c>
      <c r="D55" s="64">
        <v>30</v>
      </c>
      <c r="E55" s="64">
        <v>30</v>
      </c>
      <c r="F55" s="64">
        <v>26159</v>
      </c>
      <c r="G55" s="64">
        <v>26168</v>
      </c>
      <c r="H55" s="64">
        <v>5925</v>
      </c>
      <c r="I55" s="64">
        <v>5931</v>
      </c>
      <c r="J55" s="64">
        <v>5600</v>
      </c>
      <c r="K55" s="64">
        <v>5610</v>
      </c>
      <c r="L55" s="64">
        <v>201</v>
      </c>
      <c r="M55" s="64">
        <v>201</v>
      </c>
      <c r="N55" s="66">
        <v>61</v>
      </c>
      <c r="O55" s="66">
        <v>61</v>
      </c>
      <c r="P55" s="62">
        <v>617</v>
      </c>
      <c r="Q55" s="62">
        <v>625</v>
      </c>
      <c r="R55" s="64">
        <v>451</v>
      </c>
      <c r="S55" s="64">
        <v>451</v>
      </c>
      <c r="T55" s="64">
        <v>2615</v>
      </c>
      <c r="U55" s="64">
        <v>2623</v>
      </c>
      <c r="V55" s="64">
        <v>2029</v>
      </c>
      <c r="W55" s="64">
        <v>2039</v>
      </c>
      <c r="X55" s="64">
        <v>487</v>
      </c>
      <c r="Y55" s="64">
        <v>487</v>
      </c>
      <c r="Z55" s="67">
        <v>44175</v>
      </c>
      <c r="AA55" s="67">
        <f>Y55+W55+U55+S55+Q55+O55+M55+K55+I55+G55+E55</f>
        <v>44226</v>
      </c>
      <c r="AB55" s="74">
        <f t="shared" si="31"/>
        <v>51</v>
      </c>
      <c r="AC55" s="75">
        <f t="shared" si="1"/>
        <v>0.11544991511035653</v>
      </c>
      <c r="AD55" s="95"/>
    </row>
    <row r="56" spans="1:30" ht="10.5" customHeight="1">
      <c r="A56" s="28"/>
      <c r="B56" s="35"/>
      <c r="C56" s="36" t="s">
        <v>28</v>
      </c>
      <c r="D56" s="64">
        <f>D55/D54*1000</f>
        <v>3333.3333333333335</v>
      </c>
      <c r="E56" s="64">
        <f t="shared" ref="E56" si="81">E55/E54*1000</f>
        <v>3333.3333333333335</v>
      </c>
      <c r="F56" s="64">
        <f>F55/F54*1000</f>
        <v>7066.180443003781</v>
      </c>
      <c r="G56" s="64">
        <f t="shared" ref="G56" si="82">G55/G54*1000</f>
        <v>7066.7026735079662</v>
      </c>
      <c r="H56" s="64">
        <f>H55/H54*1000</f>
        <v>5042.5531914893618</v>
      </c>
      <c r="I56" s="64">
        <f t="shared" ref="I56" si="83">I55/I54*1000</f>
        <v>5043.367346938775</v>
      </c>
      <c r="J56" s="64">
        <f>J55/J54*1000</f>
        <v>8791.2087912087918</v>
      </c>
      <c r="K56" s="64">
        <f t="shared" ref="K56" si="84">K55/K54*1000</f>
        <v>8793.1034482758605</v>
      </c>
      <c r="L56" s="64">
        <f>L55/L54*1000</f>
        <v>3406.7796610169489</v>
      </c>
      <c r="M56" s="64">
        <f t="shared" ref="M56" si="85">M55/M54*1000</f>
        <v>3406.7796610169489</v>
      </c>
      <c r="N56" s="64">
        <f>N55/N54*1000</f>
        <v>3812.5</v>
      </c>
      <c r="O56" s="64">
        <f t="shared" ref="O56" si="86">O55/O54*1000</f>
        <v>3812.5</v>
      </c>
      <c r="P56" s="62">
        <f>P55/P54*1000</f>
        <v>8012.9870129870133</v>
      </c>
      <c r="Q56" s="62">
        <f t="shared" ref="Q56" si="87">Q55/Q54*1000</f>
        <v>8012.8205128205127</v>
      </c>
      <c r="R56" s="64">
        <f>R55/R54*1000</f>
        <v>8200</v>
      </c>
      <c r="S56" s="64">
        <f t="shared" ref="S56" si="88">S55/S54*1000</f>
        <v>8200</v>
      </c>
      <c r="T56" s="64">
        <f>T55/T54*1000</f>
        <v>7601.7441860465115</v>
      </c>
      <c r="U56" s="64">
        <f t="shared" ref="U56" si="89">U55/U54*1000</f>
        <v>7602.898550724638</v>
      </c>
      <c r="V56" s="64">
        <f>V55/V54*1000</f>
        <v>9264.8401826484023</v>
      </c>
      <c r="W56" s="64">
        <f t="shared" ref="W56" si="90">W55/W54*1000</f>
        <v>9268.181818181818</v>
      </c>
      <c r="X56" s="64">
        <f>X55/X54*1000</f>
        <v>7268.6567164179105</v>
      </c>
      <c r="Y56" s="64">
        <f t="shared" ref="Y56" si="91">Y55/Y54*1000</f>
        <v>7268.6567164179105</v>
      </c>
      <c r="Z56" s="68">
        <v>6945.7547169811323</v>
      </c>
      <c r="AA56" s="68">
        <f t="shared" ref="AA56" si="92">AA55/AA54*1000</f>
        <v>6947.2196041470315</v>
      </c>
      <c r="AB56" s="76">
        <f t="shared" si="31"/>
        <v>1.4648871658991993</v>
      </c>
      <c r="AC56" s="77">
        <f t="shared" si="1"/>
        <v>2.109039586897319E-2</v>
      </c>
      <c r="AD56" s="95"/>
    </row>
    <row r="57" spans="1:30" ht="10.5" customHeight="1">
      <c r="A57" s="37">
        <v>15</v>
      </c>
      <c r="B57" s="38" t="s">
        <v>50</v>
      </c>
      <c r="C57" s="32" t="s">
        <v>25</v>
      </c>
      <c r="D57" s="60">
        <v>90</v>
      </c>
      <c r="E57" s="78">
        <v>91</v>
      </c>
      <c r="F57" s="64">
        <v>568</v>
      </c>
      <c r="G57" s="64">
        <v>571</v>
      </c>
      <c r="H57" s="64">
        <v>65</v>
      </c>
      <c r="I57" s="64">
        <v>66</v>
      </c>
      <c r="J57" s="64">
        <v>18</v>
      </c>
      <c r="K57" s="64">
        <v>19</v>
      </c>
      <c r="L57" s="64">
        <v>16</v>
      </c>
      <c r="M57" s="64">
        <v>16</v>
      </c>
      <c r="N57" s="64">
        <v>4</v>
      </c>
      <c r="O57" s="64">
        <v>4</v>
      </c>
      <c r="P57" s="62">
        <v>97</v>
      </c>
      <c r="Q57" s="62">
        <v>98</v>
      </c>
      <c r="R57" s="64">
        <v>306</v>
      </c>
      <c r="S57" s="64">
        <v>308</v>
      </c>
      <c r="T57" s="64">
        <v>310</v>
      </c>
      <c r="U57" s="64">
        <v>312</v>
      </c>
      <c r="V57" s="64">
        <v>76</v>
      </c>
      <c r="W57" s="64">
        <v>77</v>
      </c>
      <c r="X57" s="64">
        <v>113</v>
      </c>
      <c r="Y57" s="64">
        <v>114</v>
      </c>
      <c r="Z57" s="67">
        <v>1663</v>
      </c>
      <c r="AA57" s="67">
        <f>Y57+W57+U57+S57+Q57+O57+M57+K57+I57+G57+E57</f>
        <v>1676</v>
      </c>
      <c r="AB57" s="74">
        <f t="shared" si="31"/>
        <v>13</v>
      </c>
      <c r="AC57" s="75">
        <f t="shared" si="1"/>
        <v>0.78171978352375227</v>
      </c>
      <c r="AD57" s="95"/>
    </row>
    <row r="58" spans="1:30" ht="10.5" customHeight="1">
      <c r="A58" s="39"/>
      <c r="B58" s="40"/>
      <c r="C58" s="34" t="s">
        <v>27</v>
      </c>
      <c r="D58" s="60">
        <v>894</v>
      </c>
      <c r="E58" s="78">
        <v>904</v>
      </c>
      <c r="F58" s="64">
        <v>5708</v>
      </c>
      <c r="G58" s="64">
        <v>5738</v>
      </c>
      <c r="H58" s="64">
        <v>753</v>
      </c>
      <c r="I58" s="64">
        <v>765</v>
      </c>
      <c r="J58" s="64">
        <v>178</v>
      </c>
      <c r="K58" s="64">
        <v>188</v>
      </c>
      <c r="L58" s="64">
        <v>131</v>
      </c>
      <c r="M58" s="64">
        <v>131</v>
      </c>
      <c r="N58" s="64">
        <v>37</v>
      </c>
      <c r="O58" s="64">
        <v>37</v>
      </c>
      <c r="P58" s="62">
        <v>1058</v>
      </c>
      <c r="Q58" s="62">
        <v>1069</v>
      </c>
      <c r="R58" s="64">
        <v>3248</v>
      </c>
      <c r="S58" s="64">
        <v>3269</v>
      </c>
      <c r="T58" s="64">
        <v>3202</v>
      </c>
      <c r="U58" s="64">
        <v>3223</v>
      </c>
      <c r="V58" s="64">
        <v>792</v>
      </c>
      <c r="W58" s="64">
        <v>803</v>
      </c>
      <c r="X58" s="64">
        <v>1162</v>
      </c>
      <c r="Y58" s="64">
        <v>1173</v>
      </c>
      <c r="Z58" s="67">
        <v>17163</v>
      </c>
      <c r="AA58" s="67">
        <f>Y58+W58+U58+S58+Q58+O58+M58+K58+I58+G58+E58</f>
        <v>17300</v>
      </c>
      <c r="AB58" s="74">
        <f t="shared" si="31"/>
        <v>137</v>
      </c>
      <c r="AC58" s="75">
        <f t="shared" si="1"/>
        <v>0.79822874788789844</v>
      </c>
      <c r="AD58" s="95"/>
    </row>
    <row r="59" spans="1:30" ht="10.5" customHeight="1">
      <c r="A59" s="41"/>
      <c r="B59" s="42"/>
      <c r="C59" s="36" t="s">
        <v>28</v>
      </c>
      <c r="D59" s="64">
        <f>D58/D57*1000</f>
        <v>9933.3333333333339</v>
      </c>
      <c r="E59" s="79">
        <f t="shared" ref="E59" si="93">E58/E57*1000</f>
        <v>9934.0659340659349</v>
      </c>
      <c r="F59" s="64">
        <f>F58/F57*1000</f>
        <v>10049.295774647888</v>
      </c>
      <c r="G59" s="64">
        <f t="shared" ref="G59" si="94">G58/G57*1000</f>
        <v>10049.036777583187</v>
      </c>
      <c r="H59" s="64">
        <f>H58/H57*1000</f>
        <v>11584.615384615385</v>
      </c>
      <c r="I59" s="64">
        <f t="shared" ref="I59" si="95">I58/I57*1000</f>
        <v>11590.909090909092</v>
      </c>
      <c r="J59" s="64">
        <f>J58/J57*1000</f>
        <v>9888.8888888888887</v>
      </c>
      <c r="K59" s="64">
        <f t="shared" ref="K59" si="96">K58/K57*1000</f>
        <v>9894.7368421052633</v>
      </c>
      <c r="L59" s="64">
        <f>L58/L57*1000</f>
        <v>8187.5</v>
      </c>
      <c r="M59" s="64">
        <f t="shared" ref="M59" si="97">M58/M57*1000</f>
        <v>8187.5</v>
      </c>
      <c r="N59" s="64">
        <f>N58/N57*1000</f>
        <v>9250</v>
      </c>
      <c r="O59" s="64">
        <f t="shared" ref="O59" si="98">O58/O57*1000</f>
        <v>9250</v>
      </c>
      <c r="P59" s="64">
        <f>P58/P57*1000</f>
        <v>10907.216494845361</v>
      </c>
      <c r="Q59" s="64">
        <f t="shared" ref="Q59" si="99">Q58/Q57*1000</f>
        <v>10908.163265306122</v>
      </c>
      <c r="R59" s="64">
        <f>R58/R57*1000</f>
        <v>10614.379084967321</v>
      </c>
      <c r="S59" s="64">
        <f t="shared" ref="S59" si="100">S58/S57*1000</f>
        <v>10613.636363636364</v>
      </c>
      <c r="T59" s="64">
        <f>T58/T57*1000</f>
        <v>10329.032258064515</v>
      </c>
      <c r="U59" s="64">
        <f t="shared" ref="U59" si="101">U58/U57*1000</f>
        <v>10330.128205128205</v>
      </c>
      <c r="V59" s="64">
        <f>V58/V57*1000</f>
        <v>10421.052631578947</v>
      </c>
      <c r="W59" s="64">
        <f t="shared" ref="W59" si="102">W58/W57*1000</f>
        <v>10428.571428571429</v>
      </c>
      <c r="X59" s="64">
        <f>X58/X57*1000</f>
        <v>10283.185840707965</v>
      </c>
      <c r="Y59" s="64">
        <f t="shared" ref="Y59" si="103">Y58/Y57*1000</f>
        <v>10289.473684210525</v>
      </c>
      <c r="Z59" s="68">
        <v>10320.505111244738</v>
      </c>
      <c r="AA59" s="68">
        <f t="shared" ref="AA59" si="104">AA58/AA57*1000</f>
        <v>10322.19570405728</v>
      </c>
      <c r="AB59" s="76">
        <f t="shared" si="31"/>
        <v>1.6905928125415812</v>
      </c>
      <c r="AC59" s="77">
        <f t="shared" si="1"/>
        <v>1.6380911537940045E-2</v>
      </c>
      <c r="AD59" s="96"/>
    </row>
    <row r="60" spans="1:30" ht="10.5" customHeight="1">
      <c r="A60" s="43">
        <v>16</v>
      </c>
      <c r="B60" s="44" t="s">
        <v>51</v>
      </c>
      <c r="C60" s="32" t="s">
        <v>25</v>
      </c>
      <c r="D60" s="66"/>
      <c r="E60" s="66"/>
      <c r="F60" s="66">
        <v>47</v>
      </c>
      <c r="G60" s="66">
        <v>47</v>
      </c>
      <c r="H60" s="66">
        <v>31</v>
      </c>
      <c r="I60" s="66">
        <v>31</v>
      </c>
      <c r="J60" s="66">
        <v>8</v>
      </c>
      <c r="K60" s="66">
        <v>8</v>
      </c>
      <c r="L60" s="66">
        <v>7</v>
      </c>
      <c r="M60" s="66">
        <v>7</v>
      </c>
      <c r="N60" s="66">
        <v>4</v>
      </c>
      <c r="O60" s="66">
        <v>4</v>
      </c>
      <c r="P60" s="66"/>
      <c r="Q60" s="66"/>
      <c r="R60" s="66"/>
      <c r="S60" s="66"/>
      <c r="T60" s="60"/>
      <c r="U60" s="66"/>
      <c r="V60" s="60"/>
      <c r="W60" s="66"/>
      <c r="X60" s="66"/>
      <c r="Y60" s="66"/>
      <c r="Z60" s="67">
        <v>97</v>
      </c>
      <c r="AA60" s="67">
        <f>Y60+W60+U60+S60+Q60+O60+M60+K60+I60+G60+E60</f>
        <v>97</v>
      </c>
      <c r="AB60" s="74">
        <f t="shared" si="31"/>
        <v>0</v>
      </c>
      <c r="AC60" s="75">
        <f t="shared" si="1"/>
        <v>0</v>
      </c>
      <c r="AD60" s="13"/>
    </row>
    <row r="61" spans="1:30" ht="10.5" customHeight="1">
      <c r="A61" s="45"/>
      <c r="B61" s="46"/>
      <c r="C61" s="34" t="s">
        <v>27</v>
      </c>
      <c r="D61" s="60"/>
      <c r="E61" s="60"/>
      <c r="F61" s="60">
        <v>650.48</v>
      </c>
      <c r="G61" s="80">
        <v>650.48</v>
      </c>
      <c r="H61" s="60">
        <v>372</v>
      </c>
      <c r="I61" s="66">
        <v>372</v>
      </c>
      <c r="J61" s="60">
        <v>98.4</v>
      </c>
      <c r="K61" s="66">
        <v>98.4</v>
      </c>
      <c r="L61" s="60">
        <v>130</v>
      </c>
      <c r="M61" s="66">
        <v>130</v>
      </c>
      <c r="N61" s="60">
        <v>40</v>
      </c>
      <c r="O61" s="66">
        <v>40</v>
      </c>
      <c r="P61" s="61"/>
      <c r="Q61" s="66"/>
      <c r="R61" s="61"/>
      <c r="S61" s="66"/>
      <c r="T61" s="61"/>
      <c r="U61" s="66"/>
      <c r="V61" s="61"/>
      <c r="W61" s="66"/>
      <c r="X61" s="61"/>
      <c r="Y61" s="66"/>
      <c r="Z61" s="81">
        <v>1290.8800000000001</v>
      </c>
      <c r="AA61" s="81">
        <f>Y61+W61+U61+S61+Q61+O61+M61+K61+I61+G61+E61</f>
        <v>1290.8800000000001</v>
      </c>
      <c r="AB61" s="74">
        <f t="shared" si="31"/>
        <v>0</v>
      </c>
      <c r="AC61" s="75">
        <f t="shared" si="1"/>
        <v>0</v>
      </c>
      <c r="AD61" s="5"/>
    </row>
    <row r="62" spans="1:30" ht="10.5" customHeight="1">
      <c r="A62" s="47"/>
      <c r="B62" s="48"/>
      <c r="C62" s="36" t="s">
        <v>28</v>
      </c>
      <c r="D62" s="60"/>
      <c r="E62" s="64"/>
      <c r="F62" s="64">
        <f t="shared" ref="F62:O62" si="105">F61/F60*1000</f>
        <v>13840</v>
      </c>
      <c r="G62" s="64">
        <f t="shared" si="105"/>
        <v>13840</v>
      </c>
      <c r="H62" s="64">
        <f t="shared" si="105"/>
        <v>12000</v>
      </c>
      <c r="I62" s="64">
        <f t="shared" si="105"/>
        <v>12000</v>
      </c>
      <c r="J62" s="64">
        <f t="shared" si="105"/>
        <v>12300</v>
      </c>
      <c r="K62" s="64">
        <f t="shared" si="105"/>
        <v>12300</v>
      </c>
      <c r="L62" s="64">
        <f t="shared" si="105"/>
        <v>18571.428571428572</v>
      </c>
      <c r="M62" s="64">
        <f t="shared" si="105"/>
        <v>18571.428571428572</v>
      </c>
      <c r="N62" s="64">
        <f t="shared" si="105"/>
        <v>10000</v>
      </c>
      <c r="O62" s="64">
        <f t="shared" si="105"/>
        <v>10000</v>
      </c>
      <c r="P62" s="61"/>
      <c r="Q62" s="64"/>
      <c r="R62" s="61"/>
      <c r="S62" s="64"/>
      <c r="T62" s="61"/>
      <c r="U62" s="64"/>
      <c r="V62" s="61"/>
      <c r="W62" s="64"/>
      <c r="X62" s="61"/>
      <c r="Y62" s="64"/>
      <c r="Z62" s="68">
        <v>13308.041237113404</v>
      </c>
      <c r="AA62" s="68">
        <f t="shared" ref="AA62" si="106">AA61/AA60*1000</f>
        <v>13308.041237113404</v>
      </c>
      <c r="AB62" s="76">
        <f t="shared" si="31"/>
        <v>0</v>
      </c>
      <c r="AC62" s="77">
        <f t="shared" si="1"/>
        <v>0</v>
      </c>
      <c r="AD62" s="5"/>
    </row>
    <row r="63" spans="1:3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49"/>
      <c r="AA63" s="50"/>
      <c r="AB63" s="50"/>
      <c r="AC63" s="50"/>
      <c r="AD63" s="50"/>
    </row>
    <row r="64" spans="1:3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49"/>
      <c r="AA64" s="50"/>
      <c r="AB64" s="50"/>
      <c r="AC64" s="50"/>
      <c r="AD64" s="50"/>
    </row>
    <row r="65" spans="1:3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49"/>
      <c r="AA65" s="50"/>
      <c r="AB65" s="50"/>
      <c r="AC65" s="50"/>
      <c r="AD65" s="50"/>
    </row>
    <row r="66" spans="1:30">
      <c r="E66" s="51" t="s">
        <v>52</v>
      </c>
      <c r="F66" s="51"/>
      <c r="G66" s="51"/>
      <c r="AA66" s="51" t="s">
        <v>53</v>
      </c>
      <c r="AB66" s="51"/>
      <c r="AC66" s="51"/>
      <c r="AD66" s="52"/>
    </row>
    <row r="67" spans="1:30">
      <c r="E67" s="51" t="s">
        <v>54</v>
      </c>
      <c r="F67" s="51"/>
      <c r="G67" s="51"/>
      <c r="AA67" s="51" t="s">
        <v>54</v>
      </c>
      <c r="AB67" s="51"/>
      <c r="AC67" s="51"/>
    </row>
  </sheetData>
  <mergeCells count="22">
    <mergeCell ref="A21:B23"/>
    <mergeCell ref="H5:I5"/>
    <mergeCell ref="A5:A6"/>
    <mergeCell ref="B5:B6"/>
    <mergeCell ref="C5:C6"/>
    <mergeCell ref="D5:E5"/>
    <mergeCell ref="F5:G5"/>
    <mergeCell ref="AD12:AD14"/>
    <mergeCell ref="AD15:AD17"/>
    <mergeCell ref="AD45:AD59"/>
    <mergeCell ref="V5:W5"/>
    <mergeCell ref="X5:Y5"/>
    <mergeCell ref="Z5:AA5"/>
    <mergeCell ref="AB5:AB6"/>
    <mergeCell ref="AC5:AC6"/>
    <mergeCell ref="AD5:AD6"/>
    <mergeCell ref="T5:U5"/>
    <mergeCell ref="J5:K5"/>
    <mergeCell ref="L5:M5"/>
    <mergeCell ref="N5:O5"/>
    <mergeCell ref="P5:Q5"/>
    <mergeCell ref="R5:S5"/>
  </mergeCells>
  <pageMargins left="0.21" right="0.42" top="0.74803149606299213" bottom="0.74803149606299213" header="0.31496062992125984" footer="0.31496062992125984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8"/>
  <sheetViews>
    <sheetView workbookViewId="0">
      <selection activeCell="J20" sqref="J20"/>
    </sheetView>
  </sheetViews>
  <sheetFormatPr defaultRowHeight="15"/>
  <cols>
    <col min="1" max="1" width="2.85546875" customWidth="1"/>
    <col min="2" max="2" width="13.42578125" customWidth="1"/>
    <col min="3" max="3" width="3" customWidth="1"/>
    <col min="4" max="4" width="7.5703125" customWidth="1"/>
    <col min="5" max="5" width="7.28515625" customWidth="1"/>
    <col min="6" max="6" width="9.28515625" customWidth="1"/>
    <col min="7" max="7" width="11.7109375" customWidth="1"/>
  </cols>
  <sheetData>
    <row r="1" spans="1:7">
      <c r="A1" s="1" t="s">
        <v>0</v>
      </c>
      <c r="B1" s="1"/>
      <c r="C1" s="1"/>
      <c r="D1" s="3"/>
      <c r="E1" s="3"/>
      <c r="F1" s="3"/>
      <c r="G1" s="3"/>
    </row>
    <row r="2" spans="1:7">
      <c r="A2" s="1" t="s">
        <v>1</v>
      </c>
      <c r="B2" s="1"/>
      <c r="C2" s="1"/>
      <c r="D2" s="3"/>
      <c r="E2" s="3"/>
      <c r="F2" s="3"/>
      <c r="G2" s="3"/>
    </row>
    <row r="3" spans="1:7">
      <c r="A3" s="1" t="s">
        <v>57</v>
      </c>
      <c r="B3" s="2"/>
      <c r="C3" s="2"/>
      <c r="D3" s="3"/>
      <c r="E3" s="3"/>
      <c r="F3" s="3"/>
      <c r="G3" s="3"/>
    </row>
    <row r="4" spans="1:7">
      <c r="A4" s="1" t="s">
        <v>2</v>
      </c>
      <c r="B4" s="1"/>
      <c r="C4" s="2"/>
      <c r="D4" s="3"/>
      <c r="E4" s="3"/>
      <c r="F4" s="3"/>
      <c r="G4" s="3"/>
    </row>
    <row r="5" spans="1:7" ht="15" customHeight="1">
      <c r="A5" s="109" t="s">
        <v>4</v>
      </c>
      <c r="B5" s="111" t="s">
        <v>5</v>
      </c>
      <c r="C5" s="113"/>
      <c r="D5" s="101" t="s">
        <v>17</v>
      </c>
      <c r="E5" s="102"/>
      <c r="F5" s="115" t="s">
        <v>18</v>
      </c>
      <c r="G5" s="103" t="s">
        <v>19</v>
      </c>
    </row>
    <row r="6" spans="1:7">
      <c r="A6" s="110"/>
      <c r="B6" s="112"/>
      <c r="C6" s="114"/>
      <c r="D6" s="59" t="s">
        <v>21</v>
      </c>
      <c r="E6" s="57" t="s">
        <v>55</v>
      </c>
      <c r="F6" s="116"/>
      <c r="G6" s="104"/>
    </row>
    <row r="7" spans="1:7">
      <c r="A7" s="9" t="s">
        <v>56</v>
      </c>
      <c r="B7" s="9" t="s">
        <v>59</v>
      </c>
      <c r="C7" s="9" t="s">
        <v>60</v>
      </c>
      <c r="D7" s="9" t="s">
        <v>61</v>
      </c>
      <c r="E7" s="9" t="s">
        <v>62</v>
      </c>
      <c r="F7" s="9" t="s">
        <v>63</v>
      </c>
      <c r="G7" s="9" t="s">
        <v>64</v>
      </c>
    </row>
    <row r="8" spans="1:7">
      <c r="A8" s="6">
        <v>1</v>
      </c>
      <c r="B8" s="8" t="s">
        <v>22</v>
      </c>
      <c r="C8" s="10"/>
      <c r="D8" s="7"/>
      <c r="E8" s="56"/>
      <c r="F8" s="9"/>
      <c r="G8" s="9"/>
    </row>
    <row r="9" spans="1:7">
      <c r="A9" s="11" t="s">
        <v>23</v>
      </c>
      <c r="B9" s="12" t="s">
        <v>24</v>
      </c>
      <c r="C9" s="53" t="s">
        <v>25</v>
      </c>
      <c r="D9" s="61">
        <v>33494</v>
      </c>
      <c r="E9" s="61">
        <v>33480</v>
      </c>
      <c r="F9" s="62">
        <v>-14</v>
      </c>
      <c r="G9" s="63">
        <v>-4.179853108019347E-2</v>
      </c>
    </row>
    <row r="10" spans="1:7">
      <c r="A10" s="11"/>
      <c r="B10" s="15" t="s">
        <v>26</v>
      </c>
      <c r="C10" s="53" t="s">
        <v>27</v>
      </c>
      <c r="D10" s="61">
        <v>78214</v>
      </c>
      <c r="E10" s="61">
        <v>78074</v>
      </c>
      <c r="F10" s="62">
        <v>-140</v>
      </c>
      <c r="G10" s="63">
        <v>-0.17899608765694122</v>
      </c>
    </row>
    <row r="11" spans="1:7">
      <c r="A11" s="16"/>
      <c r="B11" s="17"/>
      <c r="C11" s="54" t="s">
        <v>28</v>
      </c>
      <c r="D11" s="65">
        <v>2335.1645070758946</v>
      </c>
      <c r="E11" s="65">
        <v>2331.9593787335725</v>
      </c>
      <c r="F11" s="62">
        <v>-3.2051283423220411</v>
      </c>
      <c r="G11" s="63">
        <v>-0.13725492712012483</v>
      </c>
    </row>
    <row r="12" spans="1:7" ht="15" customHeight="1">
      <c r="A12" s="83" t="s">
        <v>29</v>
      </c>
      <c r="B12" s="19" t="s">
        <v>30</v>
      </c>
      <c r="C12" s="55" t="s">
        <v>25</v>
      </c>
      <c r="D12" s="84">
        <v>63814</v>
      </c>
      <c r="E12" s="67">
        <v>63889</v>
      </c>
      <c r="F12" s="62">
        <v>75</v>
      </c>
      <c r="G12" s="63">
        <v>0.11752906885636381</v>
      </c>
    </row>
    <row r="13" spans="1:7">
      <c r="A13" s="86"/>
      <c r="B13" s="15" t="s">
        <v>31</v>
      </c>
      <c r="C13" s="53" t="s">
        <v>27</v>
      </c>
      <c r="D13" s="84">
        <v>161706</v>
      </c>
      <c r="E13" s="67">
        <v>162321</v>
      </c>
      <c r="F13" s="62">
        <v>615</v>
      </c>
      <c r="G13" s="63">
        <v>0.38031983970910171</v>
      </c>
    </row>
    <row r="14" spans="1:7">
      <c r="A14" s="87"/>
      <c r="B14" s="20"/>
      <c r="C14" s="54" t="s">
        <v>28</v>
      </c>
      <c r="D14" s="67">
        <v>2534.0207477982885</v>
      </c>
      <c r="E14" s="68">
        <v>2540.6721031789511</v>
      </c>
      <c r="F14" s="62">
        <v>6.6513553806626078</v>
      </c>
      <c r="G14" s="63">
        <v>0.26248227787565315</v>
      </c>
    </row>
    <row r="15" spans="1:7" ht="15" customHeight="1">
      <c r="A15" s="6">
        <v>2</v>
      </c>
      <c r="B15" s="19" t="s">
        <v>32</v>
      </c>
      <c r="C15" s="55" t="s">
        <v>25</v>
      </c>
      <c r="D15" s="61">
        <v>18163</v>
      </c>
      <c r="E15" s="61">
        <v>18174</v>
      </c>
      <c r="F15" s="62">
        <v>11</v>
      </c>
      <c r="G15" s="63">
        <v>6.0562682376259426E-2</v>
      </c>
    </row>
    <row r="16" spans="1:7">
      <c r="A16" s="11"/>
      <c r="B16" s="15"/>
      <c r="C16" s="53" t="s">
        <v>27</v>
      </c>
      <c r="D16" s="61">
        <v>41667</v>
      </c>
      <c r="E16" s="61">
        <v>41760</v>
      </c>
      <c r="F16" s="62">
        <v>93</v>
      </c>
      <c r="G16" s="63">
        <v>0.2231982144142847</v>
      </c>
    </row>
    <row r="17" spans="1:7">
      <c r="A17" s="16"/>
      <c r="B17" s="20"/>
      <c r="C17" s="54" t="s">
        <v>28</v>
      </c>
      <c r="D17" s="65">
        <v>2294.0593514287284</v>
      </c>
      <c r="E17" s="65">
        <v>2297.7880488610099</v>
      </c>
      <c r="F17" s="62">
        <v>3.7286974322814785</v>
      </c>
      <c r="G17" s="63">
        <v>0.1625370952133067</v>
      </c>
    </row>
    <row r="18" spans="1:7">
      <c r="A18" s="6">
        <v>3</v>
      </c>
      <c r="B18" s="19" t="s">
        <v>34</v>
      </c>
      <c r="C18" s="55" t="s">
        <v>25</v>
      </c>
      <c r="D18" s="61">
        <v>1183</v>
      </c>
      <c r="E18" s="61">
        <v>1186</v>
      </c>
      <c r="F18" s="62">
        <v>3</v>
      </c>
      <c r="G18" s="63">
        <v>0.25359256128486896</v>
      </c>
    </row>
    <row r="19" spans="1:7">
      <c r="A19" s="11"/>
      <c r="B19" s="15"/>
      <c r="C19" s="53" t="s">
        <v>27</v>
      </c>
      <c r="D19" s="61">
        <v>1532</v>
      </c>
      <c r="E19" s="61">
        <v>1540</v>
      </c>
      <c r="F19" s="62">
        <v>8</v>
      </c>
      <c r="G19" s="63">
        <v>0.52219321148825071</v>
      </c>
    </row>
    <row r="20" spans="1:7">
      <c r="A20" s="16"/>
      <c r="B20" s="20"/>
      <c r="C20" s="54" t="s">
        <v>28</v>
      </c>
      <c r="D20" s="65">
        <v>1295.0126796280642</v>
      </c>
      <c r="E20" s="65">
        <v>1298.4822934232716</v>
      </c>
      <c r="F20" s="62">
        <v>3.4696137952073514</v>
      </c>
      <c r="G20" s="63">
        <v>0.26792122191451023</v>
      </c>
    </row>
    <row r="21" spans="1:7">
      <c r="A21" s="99" t="s">
        <v>35</v>
      </c>
      <c r="B21" s="100"/>
      <c r="C21" s="55" t="s">
        <v>25</v>
      </c>
      <c r="D21" s="67">
        <v>116654</v>
      </c>
      <c r="E21" s="65">
        <v>116729</v>
      </c>
      <c r="F21" s="62">
        <v>75</v>
      </c>
      <c r="G21" s="63">
        <v>6.4292694635417563E-2</v>
      </c>
    </row>
    <row r="22" spans="1:7">
      <c r="A22" s="117"/>
      <c r="B22" s="118"/>
      <c r="C22" s="53" t="s">
        <v>27</v>
      </c>
      <c r="D22" s="67">
        <v>283119</v>
      </c>
      <c r="E22" s="65">
        <v>283695</v>
      </c>
      <c r="F22" s="62">
        <v>576</v>
      </c>
      <c r="G22" s="63">
        <v>0.20344802009049198</v>
      </c>
    </row>
    <row r="23" spans="1:7">
      <c r="A23" s="119"/>
      <c r="B23" s="120"/>
      <c r="C23" s="54" t="s">
        <v>28</v>
      </c>
      <c r="D23" s="67">
        <v>2426.9977883313049</v>
      </c>
      <c r="E23" s="65">
        <v>2430.3729150425343</v>
      </c>
      <c r="F23" s="62">
        <v>3.3751267112293135</v>
      </c>
      <c r="G23" s="63">
        <v>0.13906591623018741</v>
      </c>
    </row>
    <row r="24" spans="1:7">
      <c r="A24" s="109" t="s">
        <v>4</v>
      </c>
      <c r="B24" s="111" t="s">
        <v>5</v>
      </c>
      <c r="C24" s="113"/>
      <c r="D24" s="101" t="s">
        <v>17</v>
      </c>
      <c r="E24" s="102"/>
      <c r="F24" s="115" t="s">
        <v>18</v>
      </c>
      <c r="G24" s="103" t="s">
        <v>19</v>
      </c>
    </row>
    <row r="25" spans="1:7">
      <c r="A25" s="110"/>
      <c r="B25" s="112"/>
      <c r="C25" s="114"/>
      <c r="D25" s="59" t="s">
        <v>21</v>
      </c>
      <c r="E25" s="57" t="s">
        <v>55</v>
      </c>
      <c r="F25" s="116"/>
      <c r="G25" s="104"/>
    </row>
    <row r="26" spans="1:7">
      <c r="A26" s="6">
        <v>4</v>
      </c>
      <c r="B26" s="19" t="s">
        <v>36</v>
      </c>
      <c r="C26" s="55" t="s">
        <v>25</v>
      </c>
      <c r="D26" s="61">
        <v>1868</v>
      </c>
      <c r="E26" s="61">
        <v>1873</v>
      </c>
      <c r="F26" s="62">
        <v>5</v>
      </c>
      <c r="G26" s="63">
        <v>0.26766595289079231</v>
      </c>
    </row>
    <row r="27" spans="1:7">
      <c r="A27" s="11"/>
      <c r="B27" s="15" t="s">
        <v>37</v>
      </c>
      <c r="C27" s="53" t="s">
        <v>27</v>
      </c>
      <c r="D27" s="61">
        <v>3550</v>
      </c>
      <c r="E27" s="61">
        <v>3570</v>
      </c>
      <c r="F27" s="62">
        <v>20</v>
      </c>
      <c r="G27" s="63">
        <v>0.56338028169014087</v>
      </c>
    </row>
    <row r="28" spans="1:7">
      <c r="A28" s="16"/>
      <c r="B28" s="20"/>
      <c r="C28" s="54" t="s">
        <v>28</v>
      </c>
      <c r="D28" s="65">
        <v>1900.4282655246252</v>
      </c>
      <c r="E28" s="65">
        <v>1906.0331019754403</v>
      </c>
      <c r="F28" s="62">
        <v>5.604836450815128</v>
      </c>
      <c r="G28" s="63">
        <v>0.2949249152147228</v>
      </c>
    </row>
    <row r="29" spans="1:7">
      <c r="A29" s="22">
        <v>5</v>
      </c>
      <c r="B29" s="23" t="s">
        <v>38</v>
      </c>
      <c r="C29" s="32" t="s">
        <v>25</v>
      </c>
      <c r="D29" s="67">
        <v>4723</v>
      </c>
      <c r="E29" s="67">
        <v>4734</v>
      </c>
      <c r="F29" s="62">
        <v>11</v>
      </c>
      <c r="G29" s="63">
        <v>0.23290281600677534</v>
      </c>
    </row>
    <row r="30" spans="1:7">
      <c r="A30" s="25"/>
      <c r="B30" s="26" t="s">
        <v>39</v>
      </c>
      <c r="C30" s="34" t="s">
        <v>27</v>
      </c>
      <c r="D30" s="67">
        <v>15796</v>
      </c>
      <c r="E30" s="67">
        <v>15842</v>
      </c>
      <c r="F30" s="62">
        <v>46</v>
      </c>
      <c r="G30" s="63">
        <v>0.29121296530767282</v>
      </c>
    </row>
    <row r="31" spans="1:7">
      <c r="A31" s="28"/>
      <c r="B31" s="29"/>
      <c r="C31" s="36" t="s">
        <v>28</v>
      </c>
      <c r="D31" s="68">
        <v>3344.4844378572939</v>
      </c>
      <c r="E31" s="68">
        <v>3346.4300802703842</v>
      </c>
      <c r="F31" s="62">
        <v>1.9456424130903542</v>
      </c>
      <c r="G31" s="63">
        <v>5.817465888215842E-2</v>
      </c>
    </row>
    <row r="32" spans="1:7">
      <c r="A32" s="6">
        <v>6</v>
      </c>
      <c r="B32" s="19" t="s">
        <v>40</v>
      </c>
      <c r="C32" s="55" t="s">
        <v>25</v>
      </c>
      <c r="D32" s="61">
        <v>7260</v>
      </c>
      <c r="E32" s="61">
        <v>7245</v>
      </c>
      <c r="F32" s="62">
        <v>-15</v>
      </c>
      <c r="G32" s="63">
        <v>-0.20661157024793389</v>
      </c>
    </row>
    <row r="33" spans="1:7">
      <c r="A33" s="11"/>
      <c r="B33" s="15"/>
      <c r="C33" s="53" t="s">
        <v>27</v>
      </c>
      <c r="D33" s="61">
        <v>8840</v>
      </c>
      <c r="E33" s="61">
        <v>8697</v>
      </c>
      <c r="F33" s="62">
        <v>-143</v>
      </c>
      <c r="G33" s="63">
        <v>-1.6176470588235294</v>
      </c>
    </row>
    <row r="34" spans="1:7">
      <c r="A34" s="16"/>
      <c r="B34" s="15"/>
      <c r="C34" s="53" t="s">
        <v>28</v>
      </c>
      <c r="D34" s="65">
        <v>206.99724517906338</v>
      </c>
      <c r="E34" s="65">
        <v>204.0703933747412</v>
      </c>
      <c r="F34" s="62">
        <v>-2.9268518043221832</v>
      </c>
      <c r="G34" s="63">
        <v>-1.4139568871026782</v>
      </c>
    </row>
    <row r="35" spans="1:7">
      <c r="A35" s="6">
        <v>7</v>
      </c>
      <c r="B35" s="19" t="s">
        <v>41</v>
      </c>
      <c r="C35" s="55" t="s">
        <v>25</v>
      </c>
      <c r="D35" s="61">
        <v>6678</v>
      </c>
      <c r="E35" s="61">
        <v>6680</v>
      </c>
      <c r="F35" s="62">
        <v>2</v>
      </c>
      <c r="G35" s="63">
        <v>2.9949086552860139E-2</v>
      </c>
    </row>
    <row r="36" spans="1:7">
      <c r="A36" s="11"/>
      <c r="B36" s="15"/>
      <c r="C36" s="53" t="s">
        <v>27</v>
      </c>
      <c r="D36" s="61">
        <v>68539</v>
      </c>
      <c r="E36" s="61">
        <v>68562</v>
      </c>
      <c r="F36" s="62">
        <v>23</v>
      </c>
      <c r="G36" s="63">
        <v>3.3557536585009998E-2</v>
      </c>
    </row>
    <row r="37" spans="1:7">
      <c r="A37" s="16"/>
      <c r="B37" s="20"/>
      <c r="C37" s="54" t="s">
        <v>28</v>
      </c>
      <c r="D37" s="65">
        <v>1847.4123989218331</v>
      </c>
      <c r="E37" s="65">
        <v>1847.4790419161675</v>
      </c>
      <c r="F37" s="62">
        <v>6.6642994334415562E-2</v>
      </c>
      <c r="G37" s="63">
        <v>3.6073696578689755E-3</v>
      </c>
    </row>
    <row r="38" spans="1:7">
      <c r="A38" s="11">
        <v>8</v>
      </c>
      <c r="B38" s="19" t="s">
        <v>42</v>
      </c>
      <c r="C38" s="55" t="s">
        <v>25</v>
      </c>
      <c r="D38" s="61">
        <v>4475</v>
      </c>
      <c r="E38" s="61">
        <v>4480</v>
      </c>
      <c r="F38" s="62">
        <v>5</v>
      </c>
      <c r="G38" s="63">
        <v>0.11173184357541899</v>
      </c>
    </row>
    <row r="39" spans="1:7">
      <c r="A39" s="11"/>
      <c r="B39" s="15"/>
      <c r="C39" s="53" t="s">
        <v>27</v>
      </c>
      <c r="D39" s="61">
        <v>26401</v>
      </c>
      <c r="E39" s="61">
        <v>26455</v>
      </c>
      <c r="F39" s="62">
        <v>54</v>
      </c>
      <c r="G39" s="63">
        <v>0.20453770690504147</v>
      </c>
    </row>
    <row r="40" spans="1:7">
      <c r="A40" s="11"/>
      <c r="B40" s="20"/>
      <c r="C40" s="54" t="s">
        <v>28</v>
      </c>
      <c r="D40" s="65">
        <v>1061.9396648044692</v>
      </c>
      <c r="E40" s="65">
        <v>1062.9241071428571</v>
      </c>
      <c r="F40" s="62">
        <v>0.98444233838790751</v>
      </c>
      <c r="G40" s="63">
        <v>9.2702285357160005E-2</v>
      </c>
    </row>
    <row r="41" spans="1:7">
      <c r="A41" s="109" t="s">
        <v>4</v>
      </c>
      <c r="B41" s="111" t="s">
        <v>5</v>
      </c>
      <c r="C41" s="113"/>
      <c r="D41" s="101" t="s">
        <v>17</v>
      </c>
      <c r="E41" s="102"/>
      <c r="F41" s="115" t="s">
        <v>18</v>
      </c>
      <c r="G41" s="103" t="s">
        <v>19</v>
      </c>
    </row>
    <row r="42" spans="1:7">
      <c r="A42" s="110"/>
      <c r="B42" s="112"/>
      <c r="C42" s="114"/>
      <c r="D42" s="59" t="s">
        <v>21</v>
      </c>
      <c r="E42" s="57" t="s">
        <v>55</v>
      </c>
      <c r="F42" s="116"/>
      <c r="G42" s="104"/>
    </row>
    <row r="43" spans="1:7">
      <c r="A43" s="22">
        <v>9</v>
      </c>
      <c r="B43" s="23" t="s">
        <v>43</v>
      </c>
      <c r="C43" s="32" t="s">
        <v>25</v>
      </c>
      <c r="D43" s="67">
        <v>9953</v>
      </c>
      <c r="E43" s="67">
        <v>9963</v>
      </c>
      <c r="F43" s="74">
        <v>10</v>
      </c>
      <c r="G43" s="75">
        <v>0.10047221943132724</v>
      </c>
    </row>
    <row r="44" spans="1:7">
      <c r="A44" s="25"/>
      <c r="B44" s="26"/>
      <c r="C44" s="34" t="s">
        <v>27</v>
      </c>
      <c r="D44" s="67">
        <v>66273</v>
      </c>
      <c r="E44" s="67">
        <v>66379</v>
      </c>
      <c r="F44" s="74">
        <v>106</v>
      </c>
      <c r="G44" s="75">
        <v>0.15994447210779653</v>
      </c>
    </row>
    <row r="45" spans="1:7" ht="15" customHeight="1">
      <c r="A45" s="28"/>
      <c r="B45" s="29"/>
      <c r="C45" s="36" t="s">
        <v>28</v>
      </c>
      <c r="D45" s="68">
        <v>6658.5953983723502</v>
      </c>
      <c r="E45" s="68">
        <v>6662.5514403292182</v>
      </c>
      <c r="F45" s="74">
        <v>3.9560419568679208</v>
      </c>
      <c r="G45" s="75">
        <v>5.9412559559257033E-2</v>
      </c>
    </row>
    <row r="46" spans="1:7">
      <c r="A46" s="22">
        <v>10</v>
      </c>
      <c r="B46" s="23" t="s">
        <v>44</v>
      </c>
      <c r="C46" s="32" t="s">
        <v>25</v>
      </c>
      <c r="D46" s="67">
        <v>5416</v>
      </c>
      <c r="E46" s="67">
        <v>5424</v>
      </c>
      <c r="F46" s="74">
        <v>8</v>
      </c>
      <c r="G46" s="75">
        <v>0.14771048744460857</v>
      </c>
    </row>
    <row r="47" spans="1:7">
      <c r="A47" s="25"/>
      <c r="B47" s="26"/>
      <c r="C47" s="34" t="s">
        <v>27</v>
      </c>
      <c r="D47" s="67">
        <v>35594</v>
      </c>
      <c r="E47" s="67">
        <v>35658</v>
      </c>
      <c r="F47" s="74">
        <v>64</v>
      </c>
      <c r="G47" s="75">
        <v>0.1798055852109906</v>
      </c>
    </row>
    <row r="48" spans="1:7">
      <c r="A48" s="28"/>
      <c r="B48" s="29"/>
      <c r="C48" s="36" t="s">
        <v>28</v>
      </c>
      <c r="D48" s="68">
        <v>6572.0088626292463</v>
      </c>
      <c r="E48" s="68">
        <v>6574.1150442477874</v>
      </c>
      <c r="F48" s="74">
        <v>2.1061816185410862</v>
      </c>
      <c r="G48" s="75">
        <v>3.2047759864074064E-2</v>
      </c>
    </row>
    <row r="49" spans="1:7">
      <c r="A49" s="22">
        <v>11</v>
      </c>
      <c r="B49" s="23" t="s">
        <v>45</v>
      </c>
      <c r="C49" s="32" t="s">
        <v>25</v>
      </c>
      <c r="D49" s="67">
        <v>7273</v>
      </c>
      <c r="E49" s="67">
        <v>7284</v>
      </c>
      <c r="F49" s="74">
        <v>11</v>
      </c>
      <c r="G49" s="75">
        <v>0.15124432833768733</v>
      </c>
    </row>
    <row r="50" spans="1:7">
      <c r="A50" s="25"/>
      <c r="B50" s="26"/>
      <c r="C50" s="34" t="s">
        <v>27</v>
      </c>
      <c r="D50" s="67">
        <v>94721</v>
      </c>
      <c r="E50" s="67">
        <v>94870</v>
      </c>
      <c r="F50" s="74">
        <v>149</v>
      </c>
      <c r="G50" s="75">
        <v>0.15730408251602074</v>
      </c>
    </row>
    <row r="51" spans="1:7">
      <c r="A51" s="28"/>
      <c r="B51" s="29"/>
      <c r="C51" s="36" t="s">
        <v>28</v>
      </c>
      <c r="D51" s="68">
        <v>13023.649113158257</v>
      </c>
      <c r="E51" s="68">
        <v>13024.437122460187</v>
      </c>
      <c r="F51" s="74">
        <v>0.78800930193028762</v>
      </c>
      <c r="G51" s="75">
        <v>6.0506029844902207E-3</v>
      </c>
    </row>
    <row r="52" spans="1:7">
      <c r="A52" s="22">
        <v>12</v>
      </c>
      <c r="B52" s="23" t="s">
        <v>47</v>
      </c>
      <c r="C52" s="32" t="s">
        <v>25</v>
      </c>
      <c r="D52" s="67">
        <v>855</v>
      </c>
      <c r="E52" s="67">
        <v>862</v>
      </c>
      <c r="F52" s="74">
        <v>7</v>
      </c>
      <c r="G52" s="75">
        <v>0.81871345029239762</v>
      </c>
    </row>
    <row r="53" spans="1:7">
      <c r="A53" s="25"/>
      <c r="B53" s="26"/>
      <c r="C53" s="34" t="s">
        <v>27</v>
      </c>
      <c r="D53" s="67">
        <v>6829</v>
      </c>
      <c r="E53" s="67">
        <v>6886</v>
      </c>
      <c r="F53" s="74">
        <v>57</v>
      </c>
      <c r="G53" s="75">
        <v>0.83467564797188465</v>
      </c>
    </row>
    <row r="54" spans="1:7">
      <c r="A54" s="28"/>
      <c r="B54" s="29"/>
      <c r="C54" s="36" t="s">
        <v>28</v>
      </c>
      <c r="D54" s="68">
        <v>7987.1345029239765</v>
      </c>
      <c r="E54" s="68">
        <v>7988.3990719257545</v>
      </c>
      <c r="F54" s="74">
        <v>1.2645690017779998</v>
      </c>
      <c r="G54" s="75">
        <v>1.5832574264463169E-2</v>
      </c>
    </row>
    <row r="55" spans="1:7">
      <c r="A55" s="109" t="s">
        <v>4</v>
      </c>
      <c r="B55" s="111" t="s">
        <v>5</v>
      </c>
      <c r="C55" s="113"/>
      <c r="D55" s="101" t="s">
        <v>17</v>
      </c>
      <c r="E55" s="102"/>
      <c r="F55" s="115" t="s">
        <v>18</v>
      </c>
      <c r="G55" s="103" t="s">
        <v>19</v>
      </c>
    </row>
    <row r="56" spans="1:7">
      <c r="A56" s="110"/>
      <c r="B56" s="112"/>
      <c r="C56" s="114"/>
      <c r="D56" s="59" t="s">
        <v>21</v>
      </c>
      <c r="E56" s="57" t="s">
        <v>55</v>
      </c>
      <c r="F56" s="116"/>
      <c r="G56" s="104"/>
    </row>
    <row r="57" spans="1:7">
      <c r="A57" s="22">
        <v>13</v>
      </c>
      <c r="B57" s="23" t="s">
        <v>48</v>
      </c>
      <c r="C57" s="32" t="s">
        <v>25</v>
      </c>
      <c r="D57" s="67">
        <v>12192</v>
      </c>
      <c r="E57" s="67">
        <v>12202</v>
      </c>
      <c r="F57" s="74">
        <v>10</v>
      </c>
      <c r="G57" s="75">
        <v>8.2020997375328086E-2</v>
      </c>
    </row>
    <row r="58" spans="1:7">
      <c r="A58" s="25"/>
      <c r="B58" s="26"/>
      <c r="C58" s="34" t="s">
        <v>27</v>
      </c>
      <c r="D58" s="67">
        <v>138578</v>
      </c>
      <c r="E58" s="67">
        <v>138701</v>
      </c>
      <c r="F58" s="74">
        <v>123</v>
      </c>
      <c r="G58" s="75">
        <v>8.875867742354486E-2</v>
      </c>
    </row>
    <row r="59" spans="1:7">
      <c r="A59" s="28"/>
      <c r="B59" s="29"/>
      <c r="C59" s="36" t="s">
        <v>28</v>
      </c>
      <c r="D59" s="68">
        <v>11366.305774278215</v>
      </c>
      <c r="E59" s="68">
        <v>11367.070971971809</v>
      </c>
      <c r="F59" s="74">
        <v>0.76519769359401835</v>
      </c>
      <c r="G59" s="75">
        <v>6.7321582648748515E-3</v>
      </c>
    </row>
    <row r="60" spans="1:7">
      <c r="A60" s="22">
        <v>14</v>
      </c>
      <c r="B60" s="31" t="s">
        <v>49</v>
      </c>
      <c r="C60" s="32" t="s">
        <v>25</v>
      </c>
      <c r="D60" s="67">
        <v>6360</v>
      </c>
      <c r="E60" s="67">
        <v>6366</v>
      </c>
      <c r="F60" s="74">
        <v>6</v>
      </c>
      <c r="G60" s="75">
        <v>9.4339622641509441E-2</v>
      </c>
    </row>
    <row r="61" spans="1:7">
      <c r="A61" s="25"/>
      <c r="B61" s="33"/>
      <c r="C61" s="34" t="s">
        <v>27</v>
      </c>
      <c r="D61" s="67">
        <v>44175</v>
      </c>
      <c r="E61" s="67">
        <v>44226</v>
      </c>
      <c r="F61" s="74">
        <v>51</v>
      </c>
      <c r="G61" s="75">
        <v>0.11544991511035653</v>
      </c>
    </row>
    <row r="62" spans="1:7">
      <c r="A62" s="28"/>
      <c r="B62" s="35"/>
      <c r="C62" s="36" t="s">
        <v>28</v>
      </c>
      <c r="D62" s="68">
        <v>6945.7547169811323</v>
      </c>
      <c r="E62" s="68">
        <v>6947.2196041470315</v>
      </c>
      <c r="F62" s="76">
        <v>1.4648871658991993</v>
      </c>
      <c r="G62" s="77">
        <v>2.109039586897319E-2</v>
      </c>
    </row>
    <row r="63" spans="1:7">
      <c r="A63" s="37">
        <v>15</v>
      </c>
      <c r="B63" s="38" t="s">
        <v>50</v>
      </c>
      <c r="C63" s="32" t="s">
        <v>25</v>
      </c>
      <c r="D63" s="67">
        <v>1663</v>
      </c>
      <c r="E63" s="67">
        <v>1676</v>
      </c>
      <c r="F63" s="74">
        <v>13</v>
      </c>
      <c r="G63" s="75">
        <v>0.78171978352375227</v>
      </c>
    </row>
    <row r="64" spans="1:7">
      <c r="A64" s="39"/>
      <c r="B64" s="40"/>
      <c r="C64" s="34" t="s">
        <v>27</v>
      </c>
      <c r="D64" s="67">
        <v>17163</v>
      </c>
      <c r="E64" s="67">
        <v>17300</v>
      </c>
      <c r="F64" s="74">
        <v>137</v>
      </c>
      <c r="G64" s="75">
        <v>0.79822874788789844</v>
      </c>
    </row>
    <row r="65" spans="1:7">
      <c r="A65" s="41"/>
      <c r="B65" s="42"/>
      <c r="C65" s="36" t="s">
        <v>28</v>
      </c>
      <c r="D65" s="68">
        <v>10320.505111244738</v>
      </c>
      <c r="E65" s="68">
        <v>10322.19570405728</v>
      </c>
      <c r="F65" s="76">
        <v>1.6905928125415812</v>
      </c>
      <c r="G65" s="77">
        <v>1.6380911537940045E-2</v>
      </c>
    </row>
    <row r="66" spans="1:7">
      <c r="A66" s="43">
        <v>16</v>
      </c>
      <c r="B66" s="44" t="s">
        <v>51</v>
      </c>
      <c r="C66" s="32" t="s">
        <v>25</v>
      </c>
      <c r="D66" s="67">
        <v>97</v>
      </c>
      <c r="E66" s="67">
        <v>97</v>
      </c>
      <c r="F66" s="74">
        <v>0</v>
      </c>
      <c r="G66" s="75">
        <v>0</v>
      </c>
    </row>
    <row r="67" spans="1:7">
      <c r="A67" s="45"/>
      <c r="B67" s="46"/>
      <c r="C67" s="34" t="s">
        <v>27</v>
      </c>
      <c r="D67" s="81">
        <v>1290.8800000000001</v>
      </c>
      <c r="E67" s="81">
        <v>1290.8800000000001</v>
      </c>
      <c r="F67" s="74">
        <v>0</v>
      </c>
      <c r="G67" s="75">
        <v>0</v>
      </c>
    </row>
    <row r="68" spans="1:7">
      <c r="A68" s="47"/>
      <c r="B68" s="48"/>
      <c r="C68" s="36" t="s">
        <v>28</v>
      </c>
      <c r="D68" s="68">
        <v>13308.041237113404</v>
      </c>
      <c r="E68" s="68">
        <v>13308.041237113404</v>
      </c>
      <c r="F68" s="76">
        <v>0</v>
      </c>
      <c r="G68" s="77">
        <v>0</v>
      </c>
    </row>
  </sheetData>
  <mergeCells count="25">
    <mergeCell ref="G55:G56"/>
    <mergeCell ref="D24:E24"/>
    <mergeCell ref="F24:F25"/>
    <mergeCell ref="G24:G25"/>
    <mergeCell ref="A41:A42"/>
    <mergeCell ref="B41:B42"/>
    <mergeCell ref="C41:C42"/>
    <mergeCell ref="D41:E41"/>
    <mergeCell ref="F41:F42"/>
    <mergeCell ref="G41:G42"/>
    <mergeCell ref="A55:A56"/>
    <mergeCell ref="B55:B56"/>
    <mergeCell ref="C55:C56"/>
    <mergeCell ref="D55:E55"/>
    <mergeCell ref="F55:F56"/>
    <mergeCell ref="A21:B23"/>
    <mergeCell ref="A24:A25"/>
    <mergeCell ref="B24:B25"/>
    <mergeCell ref="C24:C25"/>
    <mergeCell ref="D5:E5"/>
    <mergeCell ref="F5:F6"/>
    <mergeCell ref="G5:G6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</vt:lpstr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STATS</dc:creator>
  <cp:lastModifiedBy>E. Nongbet</cp:lastModifiedBy>
  <cp:lastPrinted>2020-12-23T07:14:37Z</cp:lastPrinted>
  <dcterms:created xsi:type="dcterms:W3CDTF">2020-12-02T09:36:40Z</dcterms:created>
  <dcterms:modified xsi:type="dcterms:W3CDTF">2021-03-18T10:34:54Z</dcterms:modified>
</cp:coreProperties>
</file>